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udget 25-26" sheetId="1" r:id="rId4"/>
    <sheet name="Notes" sheetId="2" r:id="rId5"/>
    <sheet name="RTEP-Gary" sheetId="3" r:id="rId6"/>
    <sheet name="RYLA-Jen" sheetId="4" r:id="rId7"/>
    <sheet name="DISTRICT CONF-Wendy" sheetId="5" r:id="rId8"/>
    <sheet name="RYE BUDGET-Cindy" sheetId="6" r:id="rId9"/>
    <sheet name="MX-US Conf- Sue" sheetId="7" r:id="rId10"/>
    <sheet name="ADMINISTRATIVE-Chad" sheetId="8" r:id="rId11"/>
    <sheet name="DACdb Dues Impact" sheetId="9" r:id="rId12"/>
  </sheets>
</workbook>
</file>

<file path=xl/comments1.xml><?xml version="1.0" encoding="utf-8"?>
<comments xmlns="http://schemas.openxmlformats.org/spreadsheetml/2006/main">
  <authors>
    <author>tc={157B9E7E-22C1-4239-9F40-A6CA63264060}</author>
    <author>tc={BB9AC7C2-09B5-41E4-800E-33A88AC6D98A}</author>
  </authors>
  <commentList>
    <comment ref="F56" authorId="0">
      <text>
        <r>
          <rPr>
            <sz val="11"/>
            <color indexed="8"/>
            <rFont val="Helvetica Neue"/>
          </rPr>
          <t>tc={157B9E7E-22C1-4239-9F40-A6CA63264060}:
[Threaded comment]
Your version of Excel allows you to read this threaded comment; however, any edits to it will get removed if the file is opened in a newer version of Excel. Learn more: https://go.microsoft.com/fwlink/?linkid=870924
Comment:
    QB expense added</t>
        </r>
      </text>
    </comment>
    <comment ref="F63" authorId="1">
      <text>
        <r>
          <rPr>
            <sz val="11"/>
            <color indexed="8"/>
            <rFont val="Helvetica Neue"/>
          </rPr>
          <t>tc={BB9AC7C2-09B5-41E4-800E-33A88AC6D98A}:
[Threaded comment]
Your version of Excel allows you to read this threaded comment; however, any edits to it will get removed if the file is opened in a newer version of Excel. Learn more: https://go.microsoft.com/fwlink/?linkid=870924
Comment:
    Multiple entries from YTD actuals</t>
        </r>
      </text>
    </comment>
  </commentList>
</comments>
</file>

<file path=xl/sharedStrings.xml><?xml version="1.0" encoding="utf-8"?>
<sst xmlns="http://schemas.openxmlformats.org/spreadsheetml/2006/main" uniqueCount="359">
  <si>
    <t>2025-26 District 5500 Budget - Reviewed &amp; Approved by the attending Presidents-elects at PETS 2/23/2025, reflecting a $3.00 per year dues increase.</t>
  </si>
  <si>
    <t>-</t>
  </si>
  <si>
    <t>Proposed 
Budget</t>
  </si>
  <si>
    <t>YTD (Sue)</t>
  </si>
  <si>
    <t>Actuals (Don)</t>
  </si>
  <si>
    <t>Item</t>
  </si>
  <si>
    <t>Notes for Proposed Budget</t>
  </si>
  <si>
    <t>2025-26</t>
  </si>
  <si>
    <t>July-Dec 2024</t>
  </si>
  <si>
    <t>2023-2024</t>
  </si>
  <si>
    <t>2024-2025</t>
  </si>
  <si>
    <t>REVENUE:</t>
  </si>
  <si>
    <t xml:space="preserve">Rotary International </t>
  </si>
  <si>
    <t>DG Allocation from RI</t>
  </si>
  <si>
    <t>Last year's allocation.  2025 allocation in Feb.</t>
  </si>
  <si>
    <t>DDF from RI (see 2010)</t>
  </si>
  <si>
    <t>per Kristi 2025-26 must balance</t>
  </si>
  <si>
    <t>Administration</t>
  </si>
  <si>
    <t>Club Dues</t>
  </si>
  <si>
    <t>1407- $59/yr; 1382 YE'24+25</t>
  </si>
  <si>
    <t>Misc Interest</t>
  </si>
  <si>
    <t>District Programs</t>
  </si>
  <si>
    <t>District Events</t>
  </si>
  <si>
    <t>AZ/Mexico Friendship Conference- Yuma*</t>
  </si>
  <si>
    <t>Separate budget tab.  One time event see 2401 ($0 net balance)</t>
  </si>
  <si>
    <t>District Conference (see 2405)</t>
  </si>
  <si>
    <t>see separate budget</t>
  </si>
  <si>
    <t>DG Installation/District Celebration (see 2410)</t>
  </si>
  <si>
    <t>$50x 60 attendees ($0 net impact)</t>
  </si>
  <si>
    <t>RI Convention District Dinner (see 2420)
Taipei</t>
  </si>
  <si>
    <t>$75 x 25 attendees ($0 net impact)</t>
  </si>
  <si>
    <t>Ride To End Polio (RTEP) (see 2425)</t>
  </si>
  <si>
    <t>see separate budget  Needs fundraising to balance
$1000 District contribution</t>
  </si>
  <si>
    <t>Rotary Foundation Event (see 2510)</t>
  </si>
  <si>
    <t>Donor recognition luncheon.  No income offset</t>
  </si>
  <si>
    <t>World Polio Day</t>
  </si>
  <si>
    <t>Movie?</t>
  </si>
  <si>
    <t>AZWeek of Service(D5500 &amp;D5495)</t>
  </si>
  <si>
    <t>District Training</t>
  </si>
  <si>
    <t>Rotary Leadership Academy (RLA)</t>
  </si>
  <si>
    <t>10 students $50ea</t>
  </si>
  <si>
    <t>Rotary Leadership Institute (RLI) (see 2610)</t>
  </si>
  <si>
    <t>$0 net impact</t>
  </si>
  <si>
    <t>Training Assembly* (see 2620)</t>
  </si>
  <si>
    <t>No income
Combine with District Training Roadshow  (May)</t>
  </si>
  <si>
    <t>AG Training* (see 2640)</t>
  </si>
  <si>
    <t>District Youth Services</t>
  </si>
  <si>
    <t>4 Way Test Speech Competition</t>
  </si>
  <si>
    <t>N/A per Den Haddock</t>
  </si>
  <si>
    <t>New Generations/Young Leaders</t>
  </si>
  <si>
    <t>see 2230</t>
  </si>
  <si>
    <t xml:space="preserve">Interact Conference </t>
  </si>
  <si>
    <t>Rotary Youth Leadership Awards (RYLA) (see 2715)</t>
  </si>
  <si>
    <t>see separate budget ($0 net impact)</t>
  </si>
  <si>
    <t>Youth Exchange (see 2720)</t>
  </si>
  <si>
    <t>TOTAL REVENUE</t>
  </si>
  <si>
    <t>EXPENSES:</t>
  </si>
  <si>
    <t>Rotary International</t>
  </si>
  <si>
    <t>DG Expenses</t>
  </si>
  <si>
    <t>Club visits: Lodging/travel/meals</t>
  </si>
  <si>
    <t>DDF (see 1010)</t>
  </si>
  <si>
    <t>per Kristi 2025-25 must balance</t>
  </si>
  <si>
    <t>Awards &amp; Gifts</t>
  </si>
  <si>
    <t>End of Year Celebration</t>
  </si>
  <si>
    <t>Club Support</t>
  </si>
  <si>
    <t>New clubs/subsidies/supplies</t>
  </si>
  <si>
    <t>Directory/Newsletter</t>
  </si>
  <si>
    <t>Admin</t>
  </si>
  <si>
    <t>Equipment &amp; Storage</t>
  </si>
  <si>
    <t>Public Storage  PD for 3 year in 2023?</t>
  </si>
  <si>
    <t>Insurance</t>
  </si>
  <si>
    <t>Surety Bond</t>
  </si>
  <si>
    <t>Office supplies &amp; Software</t>
  </si>
  <si>
    <t>QB-$400; DACdb-$4800; Zoom-$1300</t>
  </si>
  <si>
    <t>Committees &amp; Staff</t>
  </si>
  <si>
    <t>Badges/pins / backpacks for PETS</t>
  </si>
  <si>
    <t>Treasurer &amp; Banking</t>
  </si>
  <si>
    <t>Bambora-$1500/Audit-$1500/Form990-$1100/</t>
  </si>
  <si>
    <t>2130A</t>
  </si>
  <si>
    <t>Bank Charges and Fees</t>
  </si>
  <si>
    <t>Audit (Compilation)</t>
  </si>
  <si>
    <t>2140</t>
  </si>
  <si>
    <t>Advertising/Promotional</t>
  </si>
  <si>
    <t>Afmin</t>
  </si>
  <si>
    <t>Postage</t>
  </si>
  <si>
    <t>POBox-$150/Postage-$500</t>
  </si>
  <si>
    <t>Kasia</t>
  </si>
  <si>
    <t>Administrative Staff</t>
  </si>
  <si>
    <t>emp @ $25/hr  20 Hr/week ) ere 8%</t>
  </si>
  <si>
    <t>Bookkeeping /outsourced</t>
  </si>
  <si>
    <t>$10/hr  10Hr/mo +5%</t>
  </si>
  <si>
    <t xml:space="preserve">District Leadership </t>
  </si>
  <si>
    <t>Assistant Governors</t>
  </si>
  <si>
    <t>Training &amp; Materials*</t>
  </si>
  <si>
    <t xml:space="preserve">District Governor Line </t>
  </si>
  <si>
    <t>2210a</t>
  </si>
  <si>
    <t>Governor-Elect Training(GETS) *</t>
  </si>
  <si>
    <t>Registration ($720); Flight ($500); 4 nights ($800)
no meals, unless included</t>
  </si>
  <si>
    <t>2210b</t>
  </si>
  <si>
    <t>Governor-Nominee Training (GNTS)*</t>
  </si>
  <si>
    <t>Registration ($720); RT Flight ($500); 4 nights ($800)
no meals, unless included</t>
  </si>
  <si>
    <t>2210d</t>
  </si>
  <si>
    <t>RI Convention*  DG &amp; DGE</t>
  </si>
  <si>
    <t>Registration ($600); RT flight ($1800); 7 nights ($1400) X2
Special meals, etc not covered. 50%</t>
  </si>
  <si>
    <t>2210e</t>
  </si>
  <si>
    <t>Zone Institute* DG, DGE</t>
  </si>
  <si>
    <t>Registration ($550); 3 nights ($600)  X3
no meals, unless included 50%</t>
  </si>
  <si>
    <t>2210f</t>
  </si>
  <si>
    <t>Zone Institute DGND &amp; ERL</t>
  </si>
  <si>
    <t>Registration ($550); 3 nights ($600)  X2
no meals, unless included</t>
  </si>
  <si>
    <t>2210G</t>
  </si>
  <si>
    <t>RI Director Selection Meeting</t>
  </si>
  <si>
    <t>Anita travel to Evanston</t>
  </si>
  <si>
    <t>District Governor Travel</t>
  </si>
  <si>
    <t>Not covered by RI Allocation*</t>
  </si>
  <si>
    <t>2220a</t>
  </si>
  <si>
    <t>DGE/DGN Travel</t>
  </si>
  <si>
    <t xml:space="preserve">Misc Exp*
$600   Reimbursed &amp; Mileage </t>
  </si>
  <si>
    <t>Peace Committee ? MH AG</t>
  </si>
  <si>
    <t>Communications/Public Image</t>
  </si>
  <si>
    <t>Marketing &amp; advertising</t>
  </si>
  <si>
    <t>Rotary Friendship Exchange</t>
  </si>
  <si>
    <t>Dues for ICC's</t>
  </si>
  <si>
    <t>AZ/Mexico Friendship Conference* (see 1401)</t>
  </si>
  <si>
    <t>One time event. ( separate budget) ($0 net impact)</t>
  </si>
  <si>
    <t>Centennial Celebration</t>
  </si>
  <si>
    <t>no clubs 2025-26</t>
  </si>
  <si>
    <t>District Conference (see 1405)</t>
  </si>
  <si>
    <t>DG Installation / District Celebration (see 1410)</t>
  </si>
  <si>
    <t>zero net cost</t>
  </si>
  <si>
    <t>RI Convention District Dinner (see 1420)</t>
  </si>
  <si>
    <t>$75 x 25 attendees
zero net cost</t>
  </si>
  <si>
    <t>Ride To End Polio (see 1425)</t>
  </si>
  <si>
    <t>see separate budget Needs fundraising to balance</t>
  </si>
  <si>
    <t>Foundation Event</t>
  </si>
  <si>
    <t>AZ Week of Service (D5500&amp;D5495)</t>
  </si>
  <si>
    <t>advertising, printing</t>
  </si>
  <si>
    <t>District Rotary Foundation</t>
  </si>
  <si>
    <t>Rotary Foundation Event</t>
  </si>
  <si>
    <t>Foundation expenses</t>
  </si>
  <si>
    <t>supplies and awards; mileage</t>
  </si>
  <si>
    <t>available from the foundation account per guidelines</t>
  </si>
  <si>
    <t xml:space="preserve">District Assembly, PE </t>
  </si>
  <si>
    <t>4 Regional Training events - Mileage/hotel/trainers see 2620</t>
  </si>
  <si>
    <t>Rotary Leadership Institute (RLI) (see 1610)</t>
  </si>
  <si>
    <t>PETS + Committee Exp.</t>
  </si>
  <si>
    <t>40 Clubs@$500   6 AG's at $500</t>
  </si>
  <si>
    <t>RLA</t>
  </si>
  <si>
    <t>Training Assembly*</t>
  </si>
  <si>
    <r>
      <rPr>
        <sz val="10"/>
        <color indexed="8"/>
        <rFont val="Calibri"/>
      </rPr>
      <t xml:space="preserve">Combine with District Training Roadshow (see 2601) May
</t>
    </r>
    <r>
      <rPr>
        <u val="single"/>
        <sz val="10"/>
        <color indexed="8"/>
        <rFont val="Calibri"/>
      </rPr>
      <t>venue cost $500- 2 locations</t>
    </r>
    <r>
      <rPr>
        <sz val="10"/>
        <color indexed="8"/>
        <rFont val="Calibri"/>
      </rPr>
      <t xml:space="preserve">
</t>
    </r>
    <r>
      <rPr>
        <sz val="10"/>
        <color indexed="8"/>
        <rFont val="Calibri"/>
      </rPr>
      <t>4 Nights ($600); Mileage ($350); Brkfst + Lunch $300  x4</t>
    </r>
  </si>
  <si>
    <t>Club Support Services/Visits</t>
  </si>
  <si>
    <t>Membership, Visioning, DEI</t>
  </si>
  <si>
    <t>AG Training*</t>
  </si>
  <si>
    <t>Combine with District Training Roadshow  see 2620 (May)
no venue costs</t>
  </si>
  <si>
    <t>per Deb Haddock</t>
  </si>
  <si>
    <t>Rotaract/Interact</t>
  </si>
  <si>
    <t>General Support</t>
  </si>
  <si>
    <t>Rotary Youth Leadership Awards (RYLA) (see 1715)</t>
  </si>
  <si>
    <t>Youth Exchange (see1720)</t>
  </si>
  <si>
    <t>see separate budget (0 net impact)</t>
  </si>
  <si>
    <t>Interact</t>
  </si>
  <si>
    <t>Miscellaneous</t>
  </si>
  <si>
    <t>TOTAL EXPENSES</t>
  </si>
  <si>
    <t>NET PROFIT/LOSS</t>
  </si>
  <si>
    <t>Dues Increase to Cover Estimated Costs</t>
  </si>
  <si>
    <t xml:space="preserve"> </t>
  </si>
  <si>
    <t>BUDGET NOTES: From Sue 2024-25</t>
  </si>
  <si>
    <t>BUDGET NOTES: From Bruce 2025-26</t>
  </si>
  <si>
    <r>
      <rPr>
        <sz val="10"/>
        <color indexed="8"/>
        <rFont val="Calibri"/>
      </rPr>
      <t xml:space="preserve">New Items or significant changes are listed in </t>
    </r>
    <r>
      <rPr>
        <sz val="10"/>
        <color indexed="12"/>
        <rFont val="Calibri"/>
      </rPr>
      <t>RED</t>
    </r>
  </si>
  <si>
    <t>Travel eimbursements are in red- 3 option none/50%/full</t>
  </si>
  <si>
    <t>Budget includes $1 annual District dues increase</t>
  </si>
  <si>
    <t>see budget spreadsheet</t>
  </si>
  <si>
    <t xml:space="preserve">Estimated 05% annual COLA increase </t>
  </si>
  <si>
    <t>New admin $25/hr 15/17/20 hrs per week</t>
  </si>
  <si>
    <t>Regional Trainings and Foundation events (these could be combined)</t>
  </si>
  <si>
    <t>Combined regional trainings with PE/DG events</t>
  </si>
  <si>
    <t>New line for DGE/DGN Mileage and Misc Expenses Reimbursement</t>
  </si>
  <si>
    <t>similar</t>
  </si>
  <si>
    <t>Reimbursement for DG and DFC for Mez/Am Conf travel</t>
  </si>
  <si>
    <t>include in Mex/A budget</t>
  </si>
  <si>
    <t>See accompanying 5 breakout sheets for additional details</t>
  </si>
  <si>
    <t>Include in budget</t>
  </si>
  <si>
    <t>Bookeeper function outsourced</t>
  </si>
  <si>
    <t>no change</t>
  </si>
  <si>
    <t>We maybe moving from Club Runner to DACdb - the annual costs could  be approx $4300 for the District and set-up fee of approx $600</t>
  </si>
  <si>
    <t>included $4800</t>
  </si>
  <si>
    <t>District RTEP event contribution included ($1500)  Not properly accounted for.</t>
  </si>
  <si>
    <t>D5500!</t>
  </si>
  <si>
    <t>See 1425 &amp; 2425 on the Budget Summary pages 1-3</t>
  </si>
  <si>
    <t>RIDE TO END POLIO</t>
  </si>
  <si>
    <t>2024-25</t>
  </si>
  <si>
    <t>Notes</t>
  </si>
  <si>
    <t>INCOME:</t>
  </si>
  <si>
    <t>Pre-Ride</t>
  </si>
  <si>
    <t>60 x $50</t>
  </si>
  <si>
    <t>Clothing Rebate</t>
  </si>
  <si>
    <t>Fundraising</t>
  </si>
  <si>
    <t>Gary commitment to balance budget</t>
  </si>
  <si>
    <t>Fellowship</t>
  </si>
  <si>
    <t>Fellowship, etc</t>
  </si>
  <si>
    <t>Total From Outside Sources</t>
  </si>
  <si>
    <t>D5500 Contribution</t>
  </si>
  <si>
    <t>This should be reflected in the difference between revenues &amp; expenses in the main budget.  (Error last year)</t>
  </si>
  <si>
    <t>TOTAL INCOME:</t>
  </si>
  <si>
    <t>Finish Line Booth</t>
  </si>
  <si>
    <t>Aid Station</t>
  </si>
  <si>
    <t>Awards/Prizes</t>
  </si>
  <si>
    <t>Marketing</t>
  </si>
  <si>
    <t>Printing/Copying</t>
  </si>
  <si>
    <t>Software</t>
  </si>
  <si>
    <t>TOTAL EXPENSES:</t>
  </si>
  <si>
    <t>See 1715 &amp; 2715 on the Budget Summary pages 1-3</t>
  </si>
  <si>
    <t>RYLA</t>
  </si>
  <si>
    <t>STUDENT FEES</t>
  </si>
  <si>
    <t>108@$500</t>
  </si>
  <si>
    <t>100@500</t>
  </si>
  <si>
    <t>Junior Counselors +Super JC</t>
  </si>
  <si>
    <t>12@$150</t>
  </si>
  <si>
    <r>
      <rPr>
        <sz val="12"/>
        <color indexed="8"/>
        <rFont val="Calibri"/>
      </rPr>
      <t>(12 + 3)@500</t>
    </r>
  </si>
  <si>
    <t>ADULT ADVISORS</t>
  </si>
  <si>
    <t>12@$300</t>
  </si>
  <si>
    <t>DG Honoraria</t>
  </si>
  <si>
    <t>Club Contributions for DG visit</t>
  </si>
  <si>
    <t>TOTAL REVENUE:</t>
  </si>
  <si>
    <t>TRANSPORTATION</t>
  </si>
  <si>
    <t>10% inflation</t>
  </si>
  <si>
    <t>LODGING</t>
  </si>
  <si>
    <t>TRAINING MATERIALS</t>
  </si>
  <si>
    <t>GIFTS (SWEATSHIRTS, ETC.)</t>
  </si>
  <si>
    <t>TRAVEL FOOD/SNACKS</t>
  </si>
  <si>
    <t>Surplus/Deficit to Balance</t>
  </si>
  <si>
    <t>Total Expenses</t>
  </si>
  <si>
    <t>See 1405 &amp; 2505 on the Budget Summary pages 1-3</t>
  </si>
  <si>
    <t>2023 DISTRICT 5500 CONFERENCE</t>
  </si>
  <si>
    <t>REVENUES:</t>
  </si>
  <si>
    <t>REGISTRATIONS</t>
  </si>
  <si>
    <t>Registration fees- 163 @$25</t>
  </si>
  <si>
    <t>Rotarian-only Registration fee - 160 @$25</t>
  </si>
  <si>
    <t>FULL   -    100 @  $225</t>
  </si>
  <si>
    <r>
      <rPr>
        <sz val="11"/>
        <color indexed="8"/>
        <rFont val="Helvetica Neue"/>
      </rPr>
      <t>Full 2-day meal package - 110</t>
    </r>
    <r>
      <rPr>
        <sz val="11"/>
        <color indexed="8"/>
        <rFont val="Calibri"/>
      </rPr>
      <t xml:space="preserve"> @ $225</t>
    </r>
  </si>
  <si>
    <t>1 DAY -    100 @   $140</t>
  </si>
  <si>
    <r>
      <rPr>
        <sz val="11"/>
        <color indexed="8"/>
        <rFont val="Helvetica Neue"/>
      </rPr>
      <t>Friday lunch only - 60</t>
    </r>
    <r>
      <rPr>
        <sz val="11"/>
        <color indexed="8"/>
        <rFont val="Calibri"/>
      </rPr>
      <t xml:space="preserve"> @ $</t>
    </r>
    <r>
      <rPr>
        <sz val="11"/>
        <color indexed="8"/>
        <rFont val="Helvetica Neue"/>
      </rPr>
      <t>45</t>
    </r>
    <r>
      <rPr>
        <sz val="11"/>
        <color indexed="8"/>
        <rFont val="Calibri"/>
      </rPr>
      <t xml:space="preserve"> </t>
    </r>
  </si>
  <si>
    <t>1/2 DAY -  30 @   $75</t>
  </si>
  <si>
    <t>Saturday meal package - 75 @ $155</t>
  </si>
  <si>
    <t>SPONSORSHIPS</t>
  </si>
  <si>
    <t>AUCTION</t>
  </si>
  <si>
    <t>Guest Speaker fees/travel</t>
  </si>
  <si>
    <t>MEALS</t>
  </si>
  <si>
    <t>DEPOSIT</t>
  </si>
  <si>
    <t>Not a true line item expense.</t>
  </si>
  <si>
    <t>MAJOR DONOR EVENT</t>
  </si>
  <si>
    <t>***</t>
  </si>
  <si>
    <t>VIP ROOMS</t>
  </si>
  <si>
    <t>SUPPLIES</t>
  </si>
  <si>
    <t>Supplies and printing</t>
  </si>
  <si>
    <t>A/V EQUIPMENT</t>
  </si>
  <si>
    <t>ENTERTAINMENT</t>
  </si>
  <si>
    <t>PROGRAM</t>
  </si>
  <si>
    <t>CC PROCESSING</t>
  </si>
  <si>
    <t>Not a true line item expense</t>
  </si>
  <si>
    <t>MISCELLANEOUS</t>
  </si>
  <si>
    <t>Speaker gifts/décor/</t>
  </si>
  <si>
    <t>TOTAL:</t>
  </si>
  <si>
    <t>Carryover</t>
  </si>
  <si>
    <t>See 1720 &amp; 2720 on the Budget Summary pages 1-3</t>
  </si>
  <si>
    <t>YOUTH EXCHANGE BUDGET</t>
  </si>
  <si>
    <t>Based on 5 OB/IB</t>
  </si>
  <si>
    <t>REVENUE</t>
  </si>
  <si>
    <t>1700 District Youth</t>
  </si>
  <si>
    <t>SCRYE Conference</t>
  </si>
  <si>
    <t>Youth Exchange</t>
  </si>
  <si>
    <t>This should be reflected in the difference between revenues &amp; expenses.  (Error last year)</t>
  </si>
  <si>
    <t>Inbound Club Dues</t>
  </si>
  <si>
    <t>Outbound Flat Fee</t>
  </si>
  <si>
    <t>TOTAL INCOME</t>
  </si>
  <si>
    <t>EXPENSE</t>
  </si>
  <si>
    <t>2700 District Youth</t>
  </si>
  <si>
    <t>SCRE Conference</t>
  </si>
  <si>
    <t>Travel Agency (Tzell) - OB</t>
  </si>
  <si>
    <t>CISI-Buldoc Insurance - OB</t>
  </si>
  <si>
    <t>Background Checks</t>
  </si>
  <si>
    <t>District Conference</t>
  </si>
  <si>
    <t>Interview expenses</t>
  </si>
  <si>
    <t>Inbound Orientation</t>
  </si>
  <si>
    <t>IB Grand Canyon Trip</t>
  </si>
  <si>
    <t>Inbound Activities</t>
  </si>
  <si>
    <t>Outbound &amp; Parent Orientation 1-day</t>
  </si>
  <si>
    <t>Outbound Orientation 2-days</t>
  </si>
  <si>
    <t>Outbound Supplies</t>
  </si>
  <si>
    <t>Outbound pins/patches</t>
  </si>
  <si>
    <t> </t>
  </si>
  <si>
    <t>Outbound Business cards</t>
  </si>
  <si>
    <t>Rotary Shirts for OB / IBStudents</t>
  </si>
  <si>
    <t>ROTEX (Returning Orientation)</t>
  </si>
  <si>
    <t>SCRYE Base Dues</t>
  </si>
  <si>
    <t>SCRYE Student Dues</t>
  </si>
  <si>
    <t>Supplies</t>
  </si>
  <si>
    <t>Printing/Scanning/Copying</t>
  </si>
  <si>
    <t>Training:</t>
  </si>
  <si>
    <t>NAYEN Conference</t>
  </si>
  <si>
    <t>SCRYE Summer Conference</t>
  </si>
  <si>
    <t>SCRYE Winter Conference</t>
  </si>
  <si>
    <t>Includes all inbound students</t>
  </si>
  <si>
    <t>See 1401 &amp; 2401 on the Budget Summary pages 1-3</t>
  </si>
  <si>
    <t>Mexico-USA Global Grant Funding Conference</t>
  </si>
  <si>
    <t>Income</t>
  </si>
  <si>
    <t>Registration</t>
  </si>
  <si>
    <t>$215/100 participants</t>
  </si>
  <si>
    <t>Sponsorships</t>
  </si>
  <si>
    <t>Total Income</t>
  </si>
  <si>
    <t>Expenses</t>
  </si>
  <si>
    <t>Meals</t>
  </si>
  <si>
    <t>2 Dinner @ $80/person</t>
  </si>
  <si>
    <t>2 Lunches @ $35/person</t>
  </si>
  <si>
    <t>1 Cocktail welcome reception</t>
  </si>
  <si>
    <t>30/person</t>
  </si>
  <si>
    <t>Snacks / Coffee</t>
  </si>
  <si>
    <t>Travel &amp; Transportation</t>
  </si>
  <si>
    <t xml:space="preserve">Rent 2 vans for 3/days </t>
  </si>
  <si>
    <t>DG &amp; DFC Travel</t>
  </si>
  <si>
    <t>Printing</t>
  </si>
  <si>
    <t>Program</t>
  </si>
  <si>
    <t>Postcards for save the date</t>
  </si>
  <si>
    <t>postage</t>
  </si>
  <si>
    <t>Flip Charts and Markers</t>
  </si>
  <si>
    <t>Registration and website</t>
  </si>
  <si>
    <t xml:space="preserve">Gift Baskets </t>
  </si>
  <si>
    <t>$25/100</t>
  </si>
  <si>
    <t>Equiptment Rental</t>
  </si>
  <si>
    <t>ADMINISTRATIVE EXPENSES</t>
  </si>
  <si>
    <t>Acct #</t>
  </si>
  <si>
    <t xml:space="preserve">Online Services - Annual subscriptions: </t>
  </si>
  <si>
    <t xml:space="preserve">Quickbooks </t>
  </si>
  <si>
    <t>per pricing on website  128(32.5 + 25)</t>
  </si>
  <si>
    <t>Zoom</t>
  </si>
  <si>
    <t>DACdb</t>
  </si>
  <si>
    <t>Leo 2nd year quote</t>
  </si>
  <si>
    <t>Bill.com</t>
  </si>
  <si>
    <t>Other:</t>
  </si>
  <si>
    <t>CPA compilation</t>
  </si>
  <si>
    <t>Tax filings</t>
  </si>
  <si>
    <t xml:space="preserve">Cubesmart (storage) </t>
  </si>
  <si>
    <t>2300 paid thru 2025</t>
  </si>
  <si>
    <t>Bank fees: Bambora/WFB</t>
  </si>
  <si>
    <t>Quickbook fees</t>
  </si>
  <si>
    <t>P.O. Box</t>
  </si>
  <si>
    <t>Fidelity bond (insurance)</t>
  </si>
  <si>
    <t xml:space="preserve">Bambora merchant fee:  3.5% of the transaction plus $.25 per transaction </t>
  </si>
  <si>
    <t>plus $1 processing fee per transaction</t>
  </si>
  <si>
    <t>Quickbooks credit card processing fee: 2.9% + $.25 per ttransaction</t>
  </si>
  <si>
    <t>10% annual increase assumed for all subscriptions</t>
  </si>
  <si>
    <t>DACdb Savings to Clubs</t>
  </si>
  <si>
    <t>Club Size</t>
  </si>
  <si>
    <t>CR Monthly Fee</t>
  </si>
  <si>
    <t>CR per member/Yr</t>
  </si>
  <si>
    <t>DACdb per member/Yr</t>
  </si>
  <si>
    <t>Recommended Dues Increase</t>
  </si>
  <si>
    <t>Total Club Savings AFTER Dues Increase</t>
  </si>
  <si>
    <t>5500!</t>
  </si>
</sst>
</file>

<file path=xl/styles.xml><?xml version="1.0" encoding="utf-8"?>
<styleSheet xmlns="http://schemas.openxmlformats.org/spreadsheetml/2006/main">
  <numFmts count="9">
    <numFmt numFmtId="0" formatCode="General"/>
    <numFmt numFmtId="59" formatCode="&quot; &quot;&quot;$&quot;* #,##0&quot; &quot;;&quot; &quot;&quot;$&quot;* (#,##0);&quot; &quot;&quot;$&quot;* &quot;-&quot;??&quot; &quot;"/>
    <numFmt numFmtId="60" formatCode="&quot; &quot;&quot;$&quot;* #,##0.00&quot; &quot;;&quot; &quot;&quot;$&quot;* (#,##0.00);&quot; &quot;&quot;$&quot;* &quot;-&quot;??&quot; &quot;"/>
    <numFmt numFmtId="61" formatCode="&quot;$&quot;#,##0"/>
    <numFmt numFmtId="62" formatCode="&quot;$&quot;#,##0&quot; &quot;;(&quot;$&quot;#,##0)"/>
    <numFmt numFmtId="63" formatCode="&quot;$&quot;#,##0.00&quot; &quot;;(&quot;$&quot;#,##0.00)"/>
    <numFmt numFmtId="64" formatCode="&quot;$&quot;#,##0.00"/>
    <numFmt numFmtId="65" formatCode="&quot; &quot;&quot;$&quot;#,##0&quot; &quot;;&quot; &quot;&quot;$&quot;(#,##0);&quot; &quot;&quot;$&quot;&quot;- &quot;"/>
    <numFmt numFmtId="66" formatCode="&quot; &quot;&quot;$&quot;#,##0.00&quot; &quot;;&quot; &quot;&quot;$&quot;(#,##0.00);&quot; &quot;&quot;$&quot;&quot;-&quot;??&quot; &quot;"/>
  </numFmts>
  <fonts count="28">
    <font>
      <sz val="11"/>
      <color indexed="8"/>
      <name val="Calibri"/>
    </font>
    <font>
      <sz val="15"/>
      <color indexed="8"/>
      <name val="Calibri"/>
    </font>
    <font>
      <u val="single"/>
      <sz val="10"/>
      <color indexed="8"/>
      <name val="Calibri"/>
    </font>
    <font>
      <u val="single"/>
      <sz val="10"/>
      <color indexed="12"/>
      <name val="Calibri"/>
    </font>
    <font>
      <b val="1"/>
      <sz val="10"/>
      <color indexed="8"/>
      <name val="Calibri"/>
    </font>
    <font>
      <sz val="10"/>
      <color indexed="8"/>
      <name val="Calibri"/>
    </font>
    <font>
      <sz val="11"/>
      <color indexed="8"/>
      <name val="Helvetica Neue"/>
    </font>
    <font>
      <sz val="10"/>
      <color indexed="12"/>
      <name val="Calibri"/>
    </font>
    <font>
      <sz val="12"/>
      <color indexed="8"/>
      <name val="Helvetica Neue"/>
    </font>
    <font>
      <b val="1"/>
      <sz val="14"/>
      <color indexed="8"/>
      <name val="Calibri"/>
    </font>
    <font>
      <b val="1"/>
      <sz val="11"/>
      <color indexed="8"/>
      <name val="Calibri"/>
    </font>
    <font>
      <b val="1"/>
      <sz val="16"/>
      <color indexed="8"/>
      <name val="Helvetica Neue"/>
    </font>
    <font>
      <b val="1"/>
      <sz val="14"/>
      <color indexed="8"/>
      <name val="Helvetica Neue"/>
    </font>
    <font>
      <sz val="14"/>
      <color indexed="8"/>
      <name val="Helvetica Neue"/>
    </font>
    <font>
      <b val="1"/>
      <i val="1"/>
      <sz val="14"/>
      <color indexed="8"/>
      <name val="Helvetica Neue"/>
    </font>
    <font>
      <b val="1"/>
      <sz val="11"/>
      <color indexed="8"/>
      <name val="Helvetica Neue"/>
    </font>
    <font>
      <b val="1"/>
      <sz val="12"/>
      <color indexed="8"/>
      <name val="Helvetica Neue"/>
    </font>
    <font>
      <b val="1"/>
      <i val="1"/>
      <sz val="12"/>
      <color indexed="8"/>
      <name val="Helvetica Neue"/>
    </font>
    <font>
      <sz val="12"/>
      <color indexed="8"/>
      <name val="Calibri"/>
    </font>
    <font>
      <sz val="14"/>
      <color indexed="8"/>
      <name val="Calibri"/>
    </font>
    <font>
      <i val="1"/>
      <sz val="14"/>
      <color indexed="8"/>
      <name val="Helvetica Neue"/>
    </font>
    <font>
      <sz val="10"/>
      <color indexed="8"/>
      <name val="Arial"/>
    </font>
    <font>
      <sz val="14"/>
      <color indexed="8"/>
      <name val="Arial"/>
    </font>
    <font>
      <sz val="12"/>
      <color indexed="8"/>
      <name val="Arial"/>
    </font>
    <font>
      <sz val="10"/>
      <color indexed="8"/>
      <name val="Helvetica Neue"/>
    </font>
    <font>
      <sz val="9"/>
      <color indexed="14"/>
      <name val="Helvetica Neue"/>
    </font>
    <font>
      <sz val="10"/>
      <color indexed="14"/>
      <name val="Helvetica Neue"/>
    </font>
    <font>
      <sz val="14"/>
      <color indexed="14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4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1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 wrapText="1"/>
    </xf>
    <xf numFmtId="59" fontId="2" fillId="3" borderId="3" applyNumberFormat="1" applyFont="1" applyFill="1" applyBorder="1" applyAlignment="1" applyProtection="0">
      <alignment horizontal="center" vertical="bottom"/>
    </xf>
    <xf numFmtId="59" fontId="2" fillId="2" borderId="3" applyNumberFormat="1" applyFont="1" applyFill="1" applyBorder="1" applyAlignment="1" applyProtection="0">
      <alignment horizontal="center" vertical="bottom"/>
    </xf>
    <xf numFmtId="59" fontId="2" fillId="2" borderId="4" applyNumberFormat="1" applyFont="1" applyFill="1" applyBorder="1" applyAlignment="1" applyProtection="0">
      <alignment horizontal="center" vertical="bottom"/>
    </xf>
    <xf numFmtId="59" fontId="2" fillId="2" borderId="5" applyNumberFormat="1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vertical="center"/>
    </xf>
    <xf numFmtId="0" fontId="2" fillId="2" borderId="2" applyNumberFormat="0" applyFont="1" applyFill="1" applyBorder="1" applyAlignment="1" applyProtection="0">
      <alignment vertical="center"/>
    </xf>
    <xf numFmtId="0" fontId="2" fillId="2" borderId="7" applyNumberFormat="0" applyFont="1" applyFill="1" applyBorder="1" applyAlignment="1" applyProtection="0">
      <alignment vertical="center"/>
    </xf>
    <xf numFmtId="0" fontId="2" fillId="2" borderId="5" applyNumberFormat="0" applyFont="1" applyFill="1" applyBorder="1" applyAlignment="1" applyProtection="0">
      <alignment vertical="bottom" wrapText="1"/>
    </xf>
    <xf numFmtId="0" fontId="0" fillId="3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59" fontId="0" fillId="2" borderId="2" applyNumberFormat="1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 wrapText="1"/>
    </xf>
    <xf numFmtId="49" fontId="0" fillId="3" borderId="5" applyNumberFormat="1" applyFont="1" applyFill="1" applyBorder="1" applyAlignment="1" applyProtection="0">
      <alignment vertical="bottom"/>
    </xf>
    <xf numFmtId="49" fontId="0" fillId="3" borderId="5" applyNumberFormat="1" applyFont="1" applyFill="1" applyBorder="1" applyAlignment="1" applyProtection="0">
      <alignment vertical="bottom" wrapText="1"/>
    </xf>
    <xf numFmtId="49" fontId="4" fillId="2" borderId="5" applyNumberFormat="1" applyFont="1" applyFill="1" applyBorder="1" applyAlignment="1" applyProtection="0">
      <alignment horizontal="center" vertical="bottom"/>
    </xf>
    <xf numFmtId="59" fontId="0" fillId="2" borderId="5" applyNumberFormat="1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left" vertical="bottom"/>
    </xf>
    <xf numFmtId="0" fontId="4" fillId="2" borderId="7" applyNumberFormat="0" applyFont="1" applyFill="1" applyBorder="1" applyAlignment="1" applyProtection="0">
      <alignment horizontal="left" vertical="bottom"/>
    </xf>
    <xf numFmtId="59" fontId="0" fillId="3" borderId="5" applyNumberFormat="1" applyFont="1" applyFill="1" applyBorder="1" applyAlignment="1" applyProtection="0">
      <alignment vertical="bottom"/>
    </xf>
    <xf numFmtId="0" fontId="0" fillId="2" borderId="5" applyNumberFormat="1" applyFont="1" applyFill="1" applyBorder="1" applyAlignment="1" applyProtection="0">
      <alignment vertical="bottom"/>
    </xf>
    <xf numFmtId="0" fontId="5" fillId="2" borderId="5" applyNumberFormat="1" applyFont="1" applyFill="1" applyBorder="1" applyAlignment="1" applyProtection="0">
      <alignment horizontal="right" vertical="bottom"/>
    </xf>
    <xf numFmtId="49" fontId="0" fillId="2" borderId="5" applyNumberFormat="1" applyFont="1" applyFill="1" applyBorder="1" applyAlignment="1" applyProtection="0">
      <alignment vertical="bottom" wrapText="1"/>
    </xf>
    <xf numFmtId="0" fontId="5" fillId="2" borderId="5" applyNumberFormat="0" applyFont="1" applyFill="1" applyBorder="1" applyAlignment="1" applyProtection="0">
      <alignment horizontal="right" vertical="bottom"/>
    </xf>
    <xf numFmtId="0" fontId="2" fillId="2" borderId="11" applyNumberFormat="0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right" vertical="bottom"/>
    </xf>
    <xf numFmtId="49" fontId="5" fillId="2" borderId="5" applyNumberFormat="1" applyFont="1" applyFill="1" applyBorder="1" applyAlignment="1" applyProtection="0">
      <alignment horizontal="left" vertical="bottom"/>
    </xf>
    <xf numFmtId="0" fontId="5" fillId="2" borderId="5" applyNumberFormat="0" applyFont="1" applyFill="1" applyBorder="1" applyAlignment="1" applyProtection="0">
      <alignment horizontal="left" vertical="bottom"/>
    </xf>
    <xf numFmtId="59" fontId="5" fillId="3" borderId="5" applyNumberFormat="1" applyFont="1" applyFill="1" applyBorder="1" applyAlignment="1" applyProtection="0">
      <alignment vertical="bottom"/>
    </xf>
    <xf numFmtId="59" fontId="5" fillId="2" borderId="5" applyNumberFormat="1" applyFont="1" applyFill="1" applyBorder="1" applyAlignment="1" applyProtection="0">
      <alignment vertical="bottom"/>
    </xf>
    <xf numFmtId="49" fontId="0" fillId="2" borderId="12" applyNumberFormat="1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left" vertical="bottom" wrapText="1"/>
    </xf>
    <xf numFmtId="59" fontId="4" fillId="3" borderId="5" applyNumberFormat="1" applyFont="1" applyFill="1" applyBorder="1" applyAlignment="1" applyProtection="0">
      <alignment horizontal="center" vertical="bottom"/>
    </xf>
    <xf numFmtId="59" fontId="4" fillId="2" borderId="5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vertical="bottom" wrapText="1"/>
    </xf>
    <xf numFmtId="0" fontId="5" fillId="3" borderId="2" applyNumberFormat="0" applyFont="1" applyFill="1" applyBorder="1" applyAlignment="1" applyProtection="0">
      <alignment vertical="bottom"/>
    </xf>
    <xf numFmtId="0" fontId="5" fillId="2" borderId="2" applyNumberFormat="0" applyFont="1" applyFill="1" applyBorder="1" applyAlignment="1" applyProtection="0">
      <alignment vertical="bottom"/>
    </xf>
    <xf numFmtId="0" fontId="5" fillId="2" borderId="7" applyNumberFormat="0" applyFont="1" applyFill="1" applyBorder="1" applyAlignment="1" applyProtection="0">
      <alignment vertical="bottom"/>
    </xf>
    <xf numFmtId="49" fontId="7" fillId="2" borderId="5" applyNumberFormat="1" applyFont="1" applyFill="1" applyBorder="1" applyAlignment="1" applyProtection="0">
      <alignment horizontal="right" vertical="bottom"/>
    </xf>
    <xf numFmtId="59" fontId="7" fillId="3" borderId="5" applyNumberFormat="1" applyFont="1" applyFill="1" applyBorder="1" applyAlignment="1" applyProtection="0">
      <alignment horizontal="center" vertical="bottom"/>
    </xf>
    <xf numFmtId="59" fontId="7" fillId="2" borderId="5" applyNumberFormat="1" applyFont="1" applyFill="1" applyBorder="1" applyAlignment="1" applyProtection="0">
      <alignment horizontal="center" vertical="bottom"/>
    </xf>
    <xf numFmtId="0" fontId="5" fillId="2" borderId="12" applyNumberFormat="1" applyFont="1" applyFill="1" applyBorder="1" applyAlignment="1" applyProtection="0">
      <alignment horizontal="left" vertical="bottom"/>
    </xf>
    <xf numFmtId="0" fontId="4" fillId="2" borderId="5" applyNumberFormat="1" applyFont="1" applyFill="1" applyBorder="1" applyAlignment="1" applyProtection="0">
      <alignment vertical="bottom"/>
    </xf>
    <xf numFmtId="0" fontId="4" fillId="2" borderId="5" applyNumberFormat="1" applyFont="1" applyFill="1" applyBorder="1" applyAlignment="1" applyProtection="0">
      <alignment horizontal="right" vertical="bottom"/>
    </xf>
    <xf numFmtId="60" fontId="4" fillId="3" borderId="5" applyNumberFormat="1" applyFont="1" applyFill="1" applyBorder="1" applyAlignment="1" applyProtection="0">
      <alignment horizontal="center" vertical="bottom"/>
    </xf>
    <xf numFmtId="60" fontId="4" fillId="2" borderId="5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 wrapText="1"/>
    </xf>
    <xf numFmtId="0" fontId="5" fillId="2" borderId="8" applyNumberFormat="0" applyFont="1" applyFill="1" applyBorder="1" applyAlignment="1" applyProtection="0">
      <alignment horizontal="left" vertical="bottom" wrapText="1"/>
    </xf>
    <xf numFmtId="0" fontId="0" fillId="3" borderId="3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 wrapText="1"/>
    </xf>
    <xf numFmtId="0" fontId="0" fillId="3" borderId="10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 wrapText="1"/>
    </xf>
    <xf numFmtId="0" fontId="0" fillId="2" borderId="8" applyNumberFormat="0" applyFont="1" applyFill="1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 wrapText="1"/>
    </xf>
    <xf numFmtId="0" fontId="0" fillId="3" borderId="9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5" fillId="2" borderId="15" applyNumberFormat="0" applyFont="1" applyFill="1" applyBorder="1" applyAlignment="1" applyProtection="0">
      <alignment vertical="bottom" wrapText="1"/>
    </xf>
    <xf numFmtId="49" fontId="5" fillId="2" borderId="16" applyNumberFormat="1" applyFont="1" applyFill="1" applyBorder="1" applyAlignment="1" applyProtection="0">
      <alignment horizontal="left" vertical="bottom" wrapText="1"/>
    </xf>
    <xf numFmtId="0" fontId="0" borderId="5" applyNumberFormat="0" applyFont="1" applyFill="0" applyBorder="1" applyAlignment="1" applyProtection="0">
      <alignment vertical="bottom"/>
    </xf>
    <xf numFmtId="0" fontId="5" fillId="2" borderId="17" applyNumberFormat="1" applyFont="1" applyFill="1" applyBorder="1" applyAlignment="1" applyProtection="0">
      <alignment vertical="bottom" wrapText="1"/>
    </xf>
    <xf numFmtId="49" fontId="5" fillId="2" borderId="18" applyNumberFormat="1" applyFont="1" applyFill="1" applyBorder="1" applyAlignment="1" applyProtection="0">
      <alignment horizontal="left" vertical="bottom" wrapText="1"/>
    </xf>
    <xf numFmtId="49" fontId="5" fillId="2" borderId="19" applyNumberFormat="1" applyFont="1" applyFill="1" applyBorder="1" applyAlignment="1" applyProtection="0">
      <alignment horizontal="left" vertical="bottom" wrapText="1"/>
    </xf>
    <xf numFmtId="0" fontId="5" fillId="2" borderId="20" applyNumberFormat="1" applyFont="1" applyFill="1" applyBorder="1" applyAlignment="1" applyProtection="0">
      <alignment vertical="bottom" wrapText="1"/>
    </xf>
    <xf numFmtId="49" fontId="5" fillId="2" borderId="21" applyNumberFormat="1" applyFont="1" applyFill="1" applyBorder="1" applyAlignment="1" applyProtection="0">
      <alignment horizontal="left" vertical="bottom" wrapText="1"/>
    </xf>
    <xf numFmtId="0" fontId="5" fillId="2" borderId="22" applyNumberFormat="1" applyFont="1" applyFill="1" applyBorder="1" applyAlignment="1" applyProtection="0">
      <alignment vertical="bottom" wrapText="1"/>
    </xf>
    <xf numFmtId="0" fontId="5" fillId="2" borderId="23" applyNumberFormat="0" applyFont="1" applyFill="1" applyBorder="1" applyAlignment="1" applyProtection="0">
      <alignment vertical="bottom" wrapText="1"/>
    </xf>
    <xf numFmtId="49" fontId="5" fillId="2" borderId="23" applyNumberFormat="1" applyFont="1" applyFill="1" applyBorder="1" applyAlignment="1" applyProtection="0">
      <alignment horizontal="left" vertical="bottom" wrapText="1"/>
    </xf>
    <xf numFmtId="0" fontId="5" fillId="2" borderId="19" applyNumberFormat="0" applyFont="1" applyFill="1" applyBorder="1" applyAlignment="1" applyProtection="0">
      <alignment vertical="bottom" wrapText="1"/>
    </xf>
    <xf numFmtId="0" fontId="5" fillId="2" borderId="5" applyNumberFormat="0" applyFont="1" applyFill="1" applyBorder="1" applyAlignment="1" applyProtection="0">
      <alignment vertical="bottom" wrapText="1"/>
    </xf>
    <xf numFmtId="0" fontId="5" fillId="2" borderId="19" applyNumberFormat="0" applyFont="1" applyFill="1" applyBorder="1" applyAlignment="1" applyProtection="0">
      <alignment horizontal="left" vertical="bottom" wrapText="1"/>
    </xf>
    <xf numFmtId="0" fontId="0" borderId="24" applyNumberFormat="0" applyFont="1" applyFill="0" applyBorder="1" applyAlignment="1" applyProtection="0">
      <alignment vertical="bottom"/>
    </xf>
    <xf numFmtId="49" fontId="5" fillId="2" borderId="25" applyNumberFormat="1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49" fontId="11" fillId="2" borderId="26" applyNumberFormat="1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3" borderId="26" applyNumberFormat="0" applyFont="1" applyFill="1" applyBorder="1" applyAlignment="1" applyProtection="0">
      <alignment vertical="bottom"/>
    </xf>
    <xf numFmtId="0" fontId="0" fillId="3" borderId="26" applyNumberFormat="0" applyFont="1" applyFill="1" applyBorder="1" applyAlignment="1" applyProtection="0">
      <alignment vertical="bottom" wrapText="1"/>
    </xf>
    <xf numFmtId="49" fontId="12" fillId="2" borderId="26" applyNumberFormat="1" applyFont="1" applyFill="1" applyBorder="1" applyAlignment="1" applyProtection="0">
      <alignment vertical="bottom"/>
    </xf>
    <xf numFmtId="59" fontId="13" fillId="2" borderId="26" applyNumberFormat="1" applyFont="1" applyFill="1" applyBorder="1" applyAlignment="1" applyProtection="0">
      <alignment vertical="bottom"/>
    </xf>
    <xf numFmtId="61" fontId="0" fillId="3" borderId="26" applyNumberFormat="1" applyFont="1" applyFill="1" applyBorder="1" applyAlignment="1" applyProtection="0">
      <alignment vertical="bottom"/>
    </xf>
    <xf numFmtId="0" fontId="12" fillId="2" borderId="26" applyNumberFormat="0" applyFont="1" applyFill="1" applyBorder="1" applyAlignment="1" applyProtection="0">
      <alignment vertical="bottom"/>
    </xf>
    <xf numFmtId="49" fontId="13" fillId="2" borderId="26" applyNumberFormat="1" applyFont="1" applyFill="1" applyBorder="1" applyAlignment="1" applyProtection="0">
      <alignment vertical="bottom"/>
    </xf>
    <xf numFmtId="49" fontId="14" fillId="3" borderId="26" applyNumberFormat="1" applyFont="1" applyFill="1" applyBorder="1" applyAlignment="1" applyProtection="0">
      <alignment horizontal="center" vertical="bottom"/>
    </xf>
    <xf numFmtId="49" fontId="14" fillId="3" borderId="26" applyNumberFormat="1" applyFont="1" applyFill="1" applyBorder="1" applyAlignment="1" applyProtection="0">
      <alignment horizontal="center" vertical="bottom" wrapText="1"/>
    </xf>
    <xf numFmtId="49" fontId="0" fillId="2" borderId="26" applyNumberFormat="1" applyFont="1" applyFill="1" applyBorder="1" applyAlignment="1" applyProtection="0">
      <alignment vertical="bottom"/>
    </xf>
    <xf numFmtId="59" fontId="0" fillId="2" borderId="26" applyNumberFormat="1" applyFont="1" applyFill="1" applyBorder="1" applyAlignment="1" applyProtection="0">
      <alignment vertical="bottom"/>
    </xf>
    <xf numFmtId="61" fontId="13" fillId="3" borderId="26" applyNumberFormat="1" applyFont="1" applyFill="1" applyBorder="1" applyAlignment="1" applyProtection="0">
      <alignment vertical="bottom"/>
    </xf>
    <xf numFmtId="49" fontId="0" fillId="3" borderId="26" applyNumberFormat="1" applyFont="1" applyFill="1" applyBorder="1" applyAlignment="1" applyProtection="0">
      <alignment vertical="bottom" wrapText="1"/>
    </xf>
    <xf numFmtId="61" fontId="12" fillId="3" borderId="26" applyNumberFormat="1" applyFont="1" applyFill="1" applyBorder="1" applyAlignment="1" applyProtection="0">
      <alignment vertical="bottom"/>
    </xf>
    <xf numFmtId="0" fontId="15" fillId="2" borderId="26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61" fontId="8" fillId="3" borderId="26" applyNumberFormat="1" applyFont="1" applyFill="1" applyBorder="1" applyAlignment="1" applyProtection="0">
      <alignment vertical="bottom"/>
    </xf>
    <xf numFmtId="0" fontId="16" fillId="3" borderId="26" applyNumberFormat="0" applyFont="1" applyFill="1" applyBorder="1" applyAlignment="1" applyProtection="0">
      <alignment vertical="bottom" wrapText="1"/>
    </xf>
    <xf numFmtId="49" fontId="17" fillId="3" borderId="26" applyNumberFormat="1" applyFont="1" applyFill="1" applyBorder="1" applyAlignment="1" applyProtection="0">
      <alignment horizontal="center" vertical="bottom"/>
    </xf>
    <xf numFmtId="49" fontId="17" fillId="3" borderId="26" applyNumberFormat="1" applyFont="1" applyFill="1" applyBorder="1" applyAlignment="1" applyProtection="0">
      <alignment horizontal="center" vertical="bottom" wrapText="1"/>
    </xf>
    <xf numFmtId="49" fontId="0" fillId="3" borderId="26" applyNumberFormat="1" applyFont="1" applyFill="1" applyBorder="1" applyAlignment="1" applyProtection="0">
      <alignment vertical="bottom"/>
    </xf>
    <xf numFmtId="49" fontId="18" fillId="3" borderId="26" applyNumberFormat="1" applyFont="1" applyFill="1" applyBorder="1" applyAlignment="1" applyProtection="0">
      <alignment vertical="bottom"/>
    </xf>
    <xf numFmtId="0" fontId="19" fillId="2" borderId="26" applyNumberFormat="0" applyFont="1" applyFill="1" applyBorder="1" applyAlignment="1" applyProtection="0">
      <alignment vertical="bottom"/>
    </xf>
    <xf numFmtId="0" fontId="18" fillId="3" borderId="26" applyNumberFormat="0" applyFont="1" applyFill="1" applyBorder="1" applyAlignment="1" applyProtection="0">
      <alignment vertical="bottom"/>
    </xf>
    <xf numFmtId="0" fontId="13" fillId="2" borderId="26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13" fillId="2" borderId="26" applyNumberFormat="0" applyFont="1" applyFill="1" applyBorder="1" applyAlignment="1" applyProtection="0">
      <alignment vertical="bottom"/>
    </xf>
    <xf numFmtId="49" fontId="20" fillId="2" borderId="26" applyNumberFormat="1" applyFont="1" applyFill="1" applyBorder="1" applyAlignment="1" applyProtection="0">
      <alignment vertical="bottom"/>
    </xf>
    <xf numFmtId="59" fontId="20" fillId="2" borderId="26" applyNumberFormat="1" applyFont="1" applyFill="1" applyBorder="1" applyAlignment="1" applyProtection="0">
      <alignment vertical="bottom"/>
    </xf>
    <xf numFmtId="0" fontId="20" fillId="2" borderId="26" applyNumberFormat="0" applyFont="1" applyFill="1" applyBorder="1" applyAlignment="1" applyProtection="0">
      <alignment vertical="bottom"/>
    </xf>
    <xf numFmtId="62" fontId="0" fillId="3" borderId="26" applyNumberFormat="1" applyFont="1" applyFill="1" applyBorder="1" applyAlignment="1" applyProtection="0">
      <alignment vertical="bottom"/>
    </xf>
    <xf numFmtId="62" fontId="0" fillId="3" borderId="27" applyNumberFormat="1" applyFont="1" applyFill="1" applyBorder="1" applyAlignment="1" applyProtection="0">
      <alignment vertical="bottom"/>
    </xf>
    <xf numFmtId="0" fontId="0" fillId="3" borderId="28" applyNumberFormat="0" applyFont="1" applyFill="1" applyBorder="1" applyAlignment="1" applyProtection="0">
      <alignment vertical="bottom"/>
    </xf>
    <xf numFmtId="62" fontId="0" fillId="3" borderId="28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9" fillId="2" borderId="26" applyNumberFormat="1" applyFont="1" applyFill="1" applyBorder="1" applyAlignment="1" applyProtection="0">
      <alignment horizontal="left" vertical="bottom"/>
    </xf>
    <xf numFmtId="0" fontId="9" fillId="2" borderId="26" applyNumberFormat="0" applyFont="1" applyFill="1" applyBorder="1" applyAlignment="1" applyProtection="0">
      <alignment horizontal="left" vertical="bottom"/>
    </xf>
    <xf numFmtId="0" fontId="0" fillId="3" borderId="26" applyNumberFormat="0" applyFont="1" applyFill="1" applyBorder="1" applyAlignment="1" applyProtection="0">
      <alignment horizontal="center" vertical="bottom" wrapText="1"/>
    </xf>
    <xf numFmtId="0" fontId="21" fillId="2" borderId="26" applyNumberFormat="0" applyFont="1" applyFill="1" applyBorder="1" applyAlignment="1" applyProtection="0">
      <alignment vertical="bottom"/>
    </xf>
    <xf numFmtId="49" fontId="19" fillId="2" borderId="26" applyNumberFormat="1" applyFont="1" applyFill="1" applyBorder="1" applyAlignment="1" applyProtection="0">
      <alignment horizontal="center" vertical="bottom"/>
    </xf>
    <xf numFmtId="59" fontId="22" fillId="2" borderId="26" applyNumberFormat="1" applyFont="1" applyFill="1" applyBorder="1" applyAlignment="1" applyProtection="0">
      <alignment vertical="bottom"/>
    </xf>
    <xf numFmtId="0" fontId="21" fillId="3" borderId="26" applyNumberFormat="0" applyFont="1" applyFill="1" applyBorder="1" applyAlignment="1" applyProtection="0">
      <alignment vertical="bottom" wrapText="1"/>
    </xf>
    <xf numFmtId="0" fontId="22" fillId="2" borderId="26" applyNumberFormat="0" applyFont="1" applyFill="1" applyBorder="1" applyAlignment="1" applyProtection="0">
      <alignment vertical="bottom"/>
    </xf>
    <xf numFmtId="49" fontId="22" fillId="2" borderId="26" applyNumberFormat="1" applyFont="1" applyFill="1" applyBorder="1" applyAlignment="1" applyProtection="0">
      <alignment vertical="bottom"/>
    </xf>
    <xf numFmtId="0" fontId="9" fillId="2" borderId="26" applyNumberFormat="0" applyFont="1" applyFill="1" applyBorder="1" applyAlignment="1" applyProtection="0">
      <alignment vertical="top"/>
    </xf>
    <xf numFmtId="49" fontId="9" fillId="2" borderId="26" applyNumberFormat="1" applyFont="1" applyFill="1" applyBorder="1" applyAlignment="1" applyProtection="0">
      <alignment vertical="top"/>
    </xf>
    <xf numFmtId="59" fontId="19" fillId="2" borderId="26" applyNumberFormat="1" applyFont="1" applyFill="1" applyBorder="1" applyAlignment="1" applyProtection="0">
      <alignment vertical="top"/>
    </xf>
    <xf numFmtId="49" fontId="19" fillId="2" borderId="26" applyNumberFormat="1" applyFont="1" applyFill="1" applyBorder="1" applyAlignment="1" applyProtection="0">
      <alignment vertical="bottom"/>
    </xf>
    <xf numFmtId="0" fontId="0" fillId="3" borderId="26" applyNumberFormat="0" applyFont="1" applyFill="1" applyBorder="1" applyAlignment="1" applyProtection="0">
      <alignment vertical="center" wrapText="1"/>
    </xf>
    <xf numFmtId="0" fontId="0" fillId="2" borderId="26" applyNumberFormat="0" applyFont="1" applyFill="1" applyBorder="1" applyAlignment="1" applyProtection="0">
      <alignment vertical="center"/>
    </xf>
    <xf numFmtId="49" fontId="19" fillId="2" borderId="26" applyNumberFormat="1" applyFont="1" applyFill="1" applyBorder="1" applyAlignment="1" applyProtection="0">
      <alignment vertical="center"/>
    </xf>
    <xf numFmtId="59" fontId="19" fillId="2" borderId="26" applyNumberFormat="1" applyFont="1" applyFill="1" applyBorder="1" applyAlignment="1" applyProtection="0">
      <alignment vertical="center"/>
    </xf>
    <xf numFmtId="49" fontId="0" fillId="3" borderId="26" applyNumberFormat="1" applyFont="1" applyFill="1" applyBorder="1" applyAlignment="1" applyProtection="0">
      <alignment horizontal="right" vertical="center" wrapText="1"/>
    </xf>
    <xf numFmtId="0" fontId="0" fillId="2" borderId="26" applyNumberFormat="0" applyFont="1" applyFill="1" applyBorder="1" applyAlignment="1" applyProtection="0">
      <alignment horizontal="right" vertical="center"/>
    </xf>
    <xf numFmtId="49" fontId="19" fillId="2" borderId="26" applyNumberFormat="1" applyFont="1" applyFill="1" applyBorder="1" applyAlignment="1" applyProtection="0">
      <alignment horizontal="right" vertical="center"/>
    </xf>
    <xf numFmtId="59" fontId="19" fillId="2" borderId="26" applyNumberFormat="1" applyFont="1" applyFill="1" applyBorder="1" applyAlignment="1" applyProtection="0">
      <alignment horizontal="right" vertical="center"/>
    </xf>
    <xf numFmtId="0" fontId="0" fillId="3" borderId="26" applyNumberFormat="0" applyFont="1" applyFill="1" applyBorder="1" applyAlignment="1" applyProtection="0">
      <alignment horizontal="right" vertical="center" wrapText="1"/>
    </xf>
    <xf numFmtId="63" fontId="0" fillId="2" borderId="26" applyNumberFormat="1" applyFont="1" applyFill="1" applyBorder="1" applyAlignment="1" applyProtection="0">
      <alignment horizontal="right" vertical="center"/>
    </xf>
    <xf numFmtId="61" fontId="19" fillId="3" borderId="26" applyNumberFormat="1" applyFont="1" applyFill="1" applyBorder="1" applyAlignment="1" applyProtection="0">
      <alignment horizontal="right" vertical="center"/>
    </xf>
    <xf numFmtId="61" fontId="0" fillId="3" borderId="26" applyNumberFormat="1" applyFont="1" applyFill="1" applyBorder="1" applyAlignment="1" applyProtection="0">
      <alignment horizontal="right" vertical="center" wrapText="1"/>
    </xf>
    <xf numFmtId="0" fontId="19" fillId="2" borderId="26" applyNumberFormat="0" applyFont="1" applyFill="1" applyBorder="1" applyAlignment="1" applyProtection="0">
      <alignment horizontal="right" vertical="center"/>
    </xf>
    <xf numFmtId="0" fontId="21" fillId="3" borderId="26" applyNumberFormat="0" applyFont="1" applyFill="1" applyBorder="1" applyAlignment="1" applyProtection="0">
      <alignment vertical="center" wrapText="1"/>
    </xf>
    <xf numFmtId="0" fontId="22" fillId="2" borderId="26" applyNumberFormat="0" applyFont="1" applyFill="1" applyBorder="1" applyAlignment="1" applyProtection="0">
      <alignment vertical="center"/>
    </xf>
    <xf numFmtId="0" fontId="9" fillId="3" borderId="26" applyNumberFormat="0" applyFont="1" applyFill="1" applyBorder="1" applyAlignment="1" applyProtection="0">
      <alignment vertical="top" wrapText="1"/>
    </xf>
    <xf numFmtId="0" fontId="6" fillId="2" borderId="26" applyNumberFormat="0" applyFont="1" applyFill="1" applyBorder="1" applyAlignment="1" applyProtection="0">
      <alignment horizontal="center" vertical="bottom"/>
    </xf>
    <xf numFmtId="49" fontId="19" fillId="2" borderId="26" applyNumberFormat="1" applyFont="1" applyFill="1" applyBorder="1" applyAlignment="1" applyProtection="0">
      <alignment horizontal="right" vertical="bottom"/>
    </xf>
    <xf numFmtId="61" fontId="19" fillId="4" borderId="26" applyNumberFormat="1" applyFont="1" applyFill="1" applyBorder="1" applyAlignment="1" applyProtection="0">
      <alignment vertical="bottom"/>
    </xf>
    <xf numFmtId="59" fontId="19" fillId="2" borderId="26" applyNumberFormat="1" applyFont="1" applyFill="1" applyBorder="1" applyAlignment="1" applyProtection="0">
      <alignment horizontal="right" vertical="bottom"/>
    </xf>
    <xf numFmtId="49" fontId="9" fillId="2" borderId="26" applyNumberFormat="1" applyFont="1" applyFill="1" applyBorder="1" applyAlignment="1" applyProtection="0">
      <alignment vertical="center"/>
    </xf>
    <xf numFmtId="49" fontId="0" fillId="4" borderId="26" applyNumberFormat="1" applyFont="1" applyFill="1" applyBorder="1" applyAlignment="1" applyProtection="0">
      <alignment vertical="bottom"/>
    </xf>
    <xf numFmtId="49" fontId="19" fillId="2" borderId="26" applyNumberFormat="1" applyFont="1" applyFill="1" applyBorder="1" applyAlignment="1" applyProtection="0">
      <alignment horizontal="right" vertical="center" wrapText="1"/>
    </xf>
    <xf numFmtId="49" fontId="0" fillId="4" borderId="26" applyNumberFormat="1" applyFont="1" applyFill="1" applyBorder="1" applyAlignment="1" applyProtection="0">
      <alignment vertical="bottom" wrapText="1"/>
    </xf>
    <xf numFmtId="49" fontId="19" fillId="4" borderId="26" applyNumberFormat="1" applyFont="1" applyFill="1" applyBorder="1" applyAlignment="1" applyProtection="0">
      <alignment vertical="bottom"/>
    </xf>
    <xf numFmtId="59" fontId="19" fillId="2" borderId="29" applyNumberFormat="1" applyFont="1" applyFill="1" applyBorder="1" applyAlignment="1" applyProtection="0">
      <alignment horizontal="right" vertical="bottom"/>
    </xf>
    <xf numFmtId="61" fontId="19" fillId="4" borderId="29" applyNumberFormat="1" applyFont="1" applyFill="1" applyBorder="1" applyAlignment="1" applyProtection="0">
      <alignment vertical="bottom"/>
    </xf>
    <xf numFmtId="59" fontId="19" fillId="2" borderId="30" applyNumberFormat="1" applyFont="1" applyFill="1" applyBorder="1" applyAlignment="1" applyProtection="0">
      <alignment horizontal="right" vertical="center"/>
    </xf>
    <xf numFmtId="61" fontId="19" fillId="4" borderId="30" applyNumberFormat="1" applyFont="1" applyFill="1" applyBorder="1" applyAlignment="1" applyProtection="0">
      <alignment vertical="bottom"/>
    </xf>
    <xf numFmtId="0" fontId="19" fillId="2" borderId="26" applyNumberFormat="0" applyFont="1" applyFill="1" applyBorder="1" applyAlignment="1" applyProtection="0">
      <alignment horizontal="right" vertical="bottom"/>
    </xf>
    <xf numFmtId="0" fontId="21" fillId="3" borderId="26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49" fontId="0" fillId="2" borderId="32" applyNumberFormat="1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49" fontId="0" fillId="2" borderId="23" applyNumberFormat="1" applyFont="1" applyFill="1" applyBorder="1" applyAlignment="1" applyProtection="0">
      <alignment vertical="bottom"/>
    </xf>
    <xf numFmtId="49" fontId="12" fillId="2" borderId="15" applyNumberFormat="1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2" borderId="33" applyNumberFormat="0" applyFont="1" applyFill="1" applyBorder="1" applyAlignment="1" applyProtection="0">
      <alignment vertical="bottom"/>
    </xf>
    <xf numFmtId="59" fontId="0" fillId="3" borderId="34" applyNumberFormat="1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49" fontId="0" fillId="2" borderId="16" applyNumberFormat="1" applyFont="1" applyFill="1" applyBorder="1" applyAlignment="1" applyProtection="0">
      <alignment vertical="bottom"/>
    </xf>
    <xf numFmtId="49" fontId="13" fillId="2" borderId="33" applyNumberFormat="1" applyFont="1" applyFill="1" applyBorder="1" applyAlignment="1" applyProtection="0">
      <alignment horizontal="right" vertical="bottom"/>
    </xf>
    <xf numFmtId="49" fontId="0" fillId="2" borderId="33" applyNumberFormat="1" applyFont="1" applyFill="1" applyBorder="1" applyAlignment="1" applyProtection="0">
      <alignment vertical="bottom"/>
    </xf>
    <xf numFmtId="59" fontId="0" fillId="3" borderId="37" applyNumberFormat="1" applyFont="1" applyFill="1" applyBorder="1" applyAlignment="1" applyProtection="0">
      <alignment vertical="bottom"/>
    </xf>
    <xf numFmtId="59" fontId="0" fillId="3" borderId="38" applyNumberFormat="1" applyFont="1" applyFill="1" applyBorder="1" applyAlignment="1" applyProtection="0">
      <alignment vertical="bottom"/>
    </xf>
    <xf numFmtId="59" fontId="0" fillId="2" borderId="16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64" fontId="0" fillId="2" borderId="26" applyNumberFormat="1" applyFont="1" applyFill="1" applyBorder="1" applyAlignment="1" applyProtection="0">
      <alignment vertical="bottom"/>
    </xf>
    <xf numFmtId="0" fontId="0" fillId="2" borderId="26" applyNumberFormat="1" applyFont="1" applyFill="1" applyBorder="1" applyAlignment="1" applyProtection="0">
      <alignment vertical="bottom"/>
    </xf>
    <xf numFmtId="0" fontId="6" fillId="2" borderId="26" applyNumberFormat="1" applyFont="1" applyFill="1" applyBorder="1" applyAlignment="1" applyProtection="0">
      <alignment horizontal="center" vertical="bottom"/>
    </xf>
    <xf numFmtId="49" fontId="0" fillId="2" borderId="26" applyNumberFormat="1" applyFont="1" applyFill="1" applyBorder="1" applyAlignment="1" applyProtection="0">
      <alignment horizontal="center" vertical="bottom"/>
    </xf>
    <xf numFmtId="59" fontId="0" fillId="3" borderId="26" applyNumberFormat="1" applyFont="1" applyFill="1" applyBorder="1" applyAlignment="1" applyProtection="0">
      <alignment vertical="bottom" wrapText="1"/>
    </xf>
    <xf numFmtId="61" fontId="0" fillId="3" borderId="27" applyNumberFormat="1" applyFont="1" applyFill="1" applyBorder="1" applyAlignment="1" applyProtection="0">
      <alignment vertical="bottom"/>
    </xf>
    <xf numFmtId="61" fontId="0" fillId="3" borderId="28" applyNumberFormat="1" applyFont="1" applyFill="1" applyBorder="1" applyAlignment="1" applyProtection="0">
      <alignment vertical="bottom"/>
    </xf>
    <xf numFmtId="59" fontId="12" fillId="2" borderId="26" applyNumberFormat="1" applyFont="1" applyFill="1" applyBorder="1" applyAlignment="1" applyProtection="0">
      <alignment vertical="bottom"/>
    </xf>
    <xf numFmtId="49" fontId="23" fillId="2" borderId="26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49" fontId="0" fillId="3" borderId="6" applyNumberFormat="1" applyFont="1" applyFill="1" applyBorder="1" applyAlignment="1" applyProtection="0">
      <alignment horizontal="center" vertical="bottom"/>
    </xf>
    <xf numFmtId="0" fontId="0" fillId="3" borderId="3" applyNumberFormat="0" applyFont="1" applyFill="1" applyBorder="1" applyAlignment="1" applyProtection="0">
      <alignment horizontal="center" vertical="bottom"/>
    </xf>
    <xf numFmtId="0" fontId="0" borderId="7" applyNumberFormat="0" applyFont="1" applyFill="0" applyBorder="1" applyAlignment="1" applyProtection="0">
      <alignment vertical="bottom"/>
    </xf>
    <xf numFmtId="49" fontId="0" fillId="3" borderId="12" applyNumberFormat="1" applyFont="1" applyFill="1" applyBorder="1" applyAlignment="1" applyProtection="0">
      <alignment horizontal="center" vertical="bottom" wrapText="1"/>
    </xf>
    <xf numFmtId="49" fontId="0" fillId="3" borderId="10" applyNumberFormat="1" applyFont="1" applyFill="1" applyBorder="1" applyAlignment="1" applyProtection="0">
      <alignment horizontal="center" vertical="bottom" wrapText="1"/>
    </xf>
    <xf numFmtId="49" fontId="0" fillId="3" borderId="10" applyNumberFormat="1" applyFont="1" applyFill="1" applyBorder="1" applyAlignment="1" applyProtection="0">
      <alignment vertical="bottom" wrapText="1"/>
    </xf>
    <xf numFmtId="0" fontId="0" borderId="39" applyNumberFormat="1" applyFont="1" applyFill="0" applyBorder="1" applyAlignment="1" applyProtection="0">
      <alignment vertical="bottom"/>
    </xf>
    <xf numFmtId="60" fontId="0" borderId="39" applyNumberFormat="1" applyFont="1" applyFill="0" applyBorder="1" applyAlignment="1" applyProtection="0">
      <alignment vertical="bottom"/>
    </xf>
    <xf numFmtId="60" fontId="0" borderId="8" applyNumberFormat="1" applyFont="1" applyFill="0" applyBorder="1" applyAlignment="1" applyProtection="0">
      <alignment vertical="bottom"/>
    </xf>
    <xf numFmtId="60" fontId="0" fillId="3" borderId="10" applyNumberFormat="1" applyFont="1" applyFill="1" applyBorder="1" applyAlignment="1" applyProtection="0">
      <alignment vertical="bottom"/>
    </xf>
    <xf numFmtId="0" fontId="0" borderId="5" applyNumberFormat="1" applyFont="1" applyFill="0" applyBorder="1" applyAlignment="1" applyProtection="0">
      <alignment vertical="bottom"/>
    </xf>
    <xf numFmtId="60" fontId="0" borderId="5" applyNumberFormat="1" applyFont="1" applyFill="0" applyBorder="1" applyAlignment="1" applyProtection="0">
      <alignment vertical="bottom"/>
    </xf>
    <xf numFmtId="60" fontId="0" borderId="1" applyNumberFormat="1" applyFont="1" applyFill="0" applyBorder="1" applyAlignment="1" applyProtection="0">
      <alignment vertical="bottom"/>
    </xf>
    <xf numFmtId="0" fontId="0" borderId="39" applyNumberFormat="0" applyFont="1" applyFill="0" applyBorder="1" applyAlignment="1" applyProtection="0">
      <alignment vertical="bottom"/>
    </xf>
    <xf numFmtId="49" fontId="0" borderId="5" applyNumberFormat="1" applyFont="1" applyFill="0" applyBorder="1" applyAlignment="1" applyProtection="0">
      <alignment vertical="bottom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9e2f3"/>
      <rgbColor rgb="ffff0000"/>
      <rgbColor rgb="ffd9e1f2"/>
      <rgbColor rgb="ff595959"/>
      <rgbColor rgb="ffbfbfbf"/>
      <rgbColor rgb="ffd8d8d8"/>
      <rgbColor rgb="ff00b0f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595959"/>
                </a:solidFill>
                <a:latin typeface="Helvetica Neue"/>
              </a:defRPr>
            </a:pPr>
            <a:r>
              <a:rPr b="0" i="0" strike="noStrike" sz="1400" u="none">
                <a:solidFill>
                  <a:srgbClr val="595959"/>
                </a:solidFill>
                <a:latin typeface="Helvetica Neue"/>
              </a:rPr>
              <a:t>Clubrunner Cost
Per Member/Yr</a:t>
            </a:r>
          </a:p>
        </c:rich>
      </c:tx>
      <c:layout>
        <c:manualLayout>
          <c:xMode val="edge"/>
          <c:yMode val="edge"/>
          <c:x val="0.260944"/>
          <c:y val="0"/>
          <c:w val="0.466111"/>
          <c:h val="0.186327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112442"/>
          <c:y val="0.186327"/>
          <c:w val="0.873484"/>
          <c:h val="0.59974"/>
        </c:manualLayout>
      </c:layout>
      <c:lineChart>
        <c:grouping val="standard"/>
        <c:varyColors val="0"/>
        <c:ser>
          <c:idx val="0"/>
          <c:order val="0"/>
          <c:tx>
            <c:strRef>
              <c:f>'DACdb Dues Impact'!$C$2</c:f>
              <c:strCache>
                <c:ptCount val="1"/>
                <c:pt idx="0">
                  <c:v>CR per member/Yr</c:v>
                </c:pt>
              </c:strCache>
            </c:strRef>
          </c:tx>
          <c:spPr>
            <a:noFill/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  <c:size val="4"/>
            <c:spPr>
              <a:noFill/>
              <a:ln w="19050" cap="rnd">
                <a:solidFill>
                  <a:srgbClr val="FF0000"/>
                </a:solidFill>
                <a:prstDash val="solid"/>
                <a:round/>
              </a:ln>
              <a:effectLst/>
            </c:spPr>
          </c:marker>
          <c:dLbls>
            <c:numFmt formatCode="&quot; &quot;&quot;$&quot;#,##0.00&quot; &quot;;&quot; &quot;&quot;$&quot;(#,##0.00);&quot; &quot;&quot;$&quot;&quot;-&quot;??&quot; &quot;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'DACdb Dues Impact'!$A$3:$A$12</c:f>
              <c:strCache>
                <c:ptCount val="10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100</c:v>
                </c:pt>
                <c:pt idx="8">
                  <c:v>200</c:v>
                </c:pt>
                <c:pt idx="9">
                  <c:v>225</c:v>
                </c:pt>
              </c:strCache>
            </c:strRef>
          </c:cat>
          <c:val>
            <c:numRef>
              <c:f>'DACdb Dues Impact'!$C$3:$C$12</c:f>
              <c:numCache>
                <c:ptCount val="10"/>
                <c:pt idx="0">
                  <c:v>32.400000</c:v>
                </c:pt>
                <c:pt idx="1">
                  <c:v>21.600000</c:v>
                </c:pt>
                <c:pt idx="2">
                  <c:v>16.200000</c:v>
                </c:pt>
                <c:pt idx="3">
                  <c:v>14.000000</c:v>
                </c:pt>
                <c:pt idx="4">
                  <c:v>12.600000</c:v>
                </c:pt>
                <c:pt idx="5">
                  <c:v>11.520000</c:v>
                </c:pt>
                <c:pt idx="6">
                  <c:v>10.400000</c:v>
                </c:pt>
                <c:pt idx="7">
                  <c:v>8.280000</c:v>
                </c:pt>
                <c:pt idx="8">
                  <c:v>5.100000</c:v>
                </c:pt>
                <c:pt idx="9">
                  <c:v>5.866667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'DACdb Dues Impact'!$E$2</c:f>
              <c:strCache>
                <c:ptCount val="1"/>
                <c:pt idx="0">
                  <c:v>Recommended Dues Increase</c:v>
                </c:pt>
              </c:strCache>
            </c:strRef>
          </c:tx>
          <c:spPr>
            <a:noFill/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  <c:size val="4"/>
            <c:spPr>
              <a:noFill/>
              <a:ln w="19050" cap="rnd">
                <a:solidFill>
                  <a:srgbClr val="00B0F0"/>
                </a:solidFill>
                <a:prstDash val="dash"/>
                <a:round/>
              </a:ln>
              <a:effectLst/>
            </c:spPr>
          </c:marker>
          <c:dLbls>
            <c:numFmt formatCode="&quot; &quot;&quot;$&quot;#,##0.00&quot; &quot;;&quot; &quot;&quot;$&quot;(#,##0.00);&quot; &quot;&quot;$&quot;&quot;-&quot;??&quot; &quot;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'DACdb Dues Impact'!$A$3:$A$12</c:f>
              <c:strCache>
                <c:ptCount val="10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100</c:v>
                </c:pt>
                <c:pt idx="8">
                  <c:v>200</c:v>
                </c:pt>
                <c:pt idx="9">
                  <c:v>225</c:v>
                </c:pt>
              </c:strCache>
            </c:strRef>
          </c:cat>
          <c:val>
            <c:numRef>
              <c:f>'DACdb Dues Impact'!$E$3:$E$12</c:f>
              <c:numCache>
                <c:ptCount val="10"/>
                <c:pt idx="0">
                  <c:v>2.500000</c:v>
                </c:pt>
                <c:pt idx="1">
                  <c:v>2.500000</c:v>
                </c:pt>
                <c:pt idx="2">
                  <c:v>2.500000</c:v>
                </c:pt>
                <c:pt idx="3">
                  <c:v>2.500000</c:v>
                </c:pt>
                <c:pt idx="4">
                  <c:v>2.500000</c:v>
                </c:pt>
                <c:pt idx="5">
                  <c:v>2.500000</c:v>
                </c:pt>
                <c:pt idx="6">
                  <c:v>2.500000</c:v>
                </c:pt>
                <c:pt idx="7">
                  <c:v>2.500000</c:v>
                </c:pt>
                <c:pt idx="8">
                  <c:v>2.500000</c:v>
                </c:pt>
                <c:pt idx="9">
                  <c:v>2.500000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i="0" strike="noStrike" sz="1000" u="none">
                    <a:solidFill>
                      <a:srgbClr val="595959"/>
                    </a:solidFill>
                    <a:latin typeface="Helvetica Neue"/>
                  </a:defRPr>
                </a:pPr>
                <a:r>
                  <a:rPr b="0" i="0" strike="noStrike" sz="1000" u="none">
                    <a:solidFill>
                      <a:srgbClr val="595959"/>
                    </a:solidFill>
                    <a:latin typeface="Helvetica Neue"/>
                  </a:rPr>
                  <a:t>Club Size (Members)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900" u="none">
                <a:solidFill>
                  <a:srgbClr val="595959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i="0" strike="noStrike" sz="1000" u="none">
                    <a:solidFill>
                      <a:srgbClr val="595959"/>
                    </a:solidFill>
                    <a:latin typeface="Helvetica Neue"/>
                  </a:defRPr>
                </a:pPr>
                <a:r>
                  <a:rPr b="0" i="0" strike="noStrike" sz="1000" u="none">
                    <a:solidFill>
                      <a:srgbClr val="595959"/>
                    </a:solidFill>
                    <a:latin typeface="Helvetica Neue"/>
                  </a:rPr>
                  <a:t>Per Member Cost</a:t>
                </a:r>
              </a:p>
            </c:rich>
          </c:tx>
          <c:layout/>
          <c:overlay val="1"/>
        </c:title>
        <c:numFmt formatCode="&quot; &quot;&quot;$&quot;#,##0&quot; &quot;;&quot; &quot;&quot;$&quot;(#,##0);&quot; &quot;&quot;$&quot;&quot;- &quot;" sourceLinked="0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900" u="none">
                <a:solidFill>
                  <a:srgbClr val="595959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"/>
        <c:minorUnit val="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00172405"/>
          <c:y val="0.940219"/>
          <c:w val="0.998276"/>
          <c:h val="0.059781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900" u="none">
              <a:solidFill>
                <a:srgbClr val="595959"/>
              </a:solidFill>
              <a:latin typeface="Helvetica Neue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chemeClr val="accent1"/>
      </a:solidFill>
      <a:prstDash val="solid"/>
      <a:round/>
    </a:ln>
    <a:effectLst/>
  </c:spPr>
</c:chartSpace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144739</xdr:colOff>
      <xdr:row>14</xdr:row>
      <xdr:rowOff>8178</xdr:rowOff>
    </xdr:from>
    <xdr:to>
      <xdr:col>7</xdr:col>
      <xdr:colOff>315777</xdr:colOff>
      <xdr:row>30</xdr:row>
      <xdr:rowOff>141794</xdr:rowOff>
    </xdr:to>
    <xdr:graphicFrame>
      <xdr:nvGraphicFramePr>
        <xdr:cNvPr id="4" name="Chart 1"/>
        <xdr:cNvGraphicFramePr/>
      </xdr:nvGraphicFramePr>
      <xdr:xfrm>
        <a:off x="144739" y="3121583"/>
        <a:ext cx="5517739" cy="2886977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15@500" TargetMode="External"/></Relationships>
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140"/>
  <sheetViews>
    <sheetView workbookViewId="0" showGridLines="0" defaultGridColor="1"/>
  </sheetViews>
  <sheetFormatPr defaultColWidth="37.5" defaultRowHeight="12.75" customHeight="1" outlineLevelRow="0" outlineLevelCol="0"/>
  <cols>
    <col min="1" max="1" width="6" style="1" customWidth="1"/>
    <col min="2" max="2" width="16.3516" style="1" customWidth="1"/>
    <col min="3" max="3" width="38.6719" style="1" customWidth="1"/>
    <col min="4" max="4" width="34.8516" style="1" customWidth="1"/>
    <col min="5" max="7" width="15.6719" style="1" customWidth="1"/>
    <col min="8" max="9" hidden="1" width="37.5" style="1" customWidth="1"/>
    <col min="10" max="10" width="44" style="1" customWidth="1"/>
    <col min="11" max="14" width="37.5" style="1" customWidth="1"/>
    <col min="15" max="16384" width="37.5" style="1" customWidth="1"/>
  </cols>
  <sheetData>
    <row r="1" ht="13.75" customHeight="1">
      <c r="A1" s="2"/>
      <c r="B1" s="3"/>
      <c r="C1" s="3"/>
      <c r="D1" s="4"/>
      <c r="E1" s="5"/>
      <c r="F1" s="6"/>
      <c r="G1" s="7"/>
      <c r="H1" s="8"/>
      <c r="I1" s="8"/>
      <c r="J1" s="9"/>
      <c r="K1" s="10"/>
      <c r="L1" s="10"/>
      <c r="M1" s="10"/>
      <c r="N1" s="11"/>
    </row>
    <row r="2" ht="13.75" customHeight="1">
      <c r="A2" t="s" s="12">
        <v>0</v>
      </c>
      <c r="B2" s="13"/>
      <c r="C2" s="14"/>
      <c r="D2" s="15"/>
      <c r="E2" s="16"/>
      <c r="F2" s="17"/>
      <c r="G2" s="17"/>
      <c r="H2" s="18"/>
      <c r="I2" s="18"/>
      <c r="J2" s="19"/>
      <c r="K2" s="19"/>
      <c r="L2" s="19"/>
      <c r="M2" s="19"/>
      <c r="N2" s="20"/>
    </row>
    <row r="3" ht="26.75" customHeight="1">
      <c r="A3" s="21"/>
      <c r="B3" s="21"/>
      <c r="C3" t="s" s="22">
        <v>1</v>
      </c>
      <c r="D3" s="23"/>
      <c r="E3" t="s" s="25">
        <v>2</v>
      </c>
      <c r="F3" t="s" s="26">
        <v>3</v>
      </c>
      <c r="G3" t="s" s="22">
        <v>4</v>
      </c>
      <c r="H3" s="27"/>
      <c r="I3" s="27"/>
      <c r="J3" s="28"/>
      <c r="K3" s="19"/>
      <c r="L3" s="19"/>
      <c r="M3" s="19"/>
      <c r="N3" s="20"/>
    </row>
    <row r="4" ht="13.75" customHeight="1">
      <c r="A4" s="21"/>
      <c r="B4" s="21"/>
      <c r="C4" t="s" s="29">
        <v>5</v>
      </c>
      <c r="D4" t="s" s="29">
        <v>6</v>
      </c>
      <c r="E4" t="s" s="24">
        <v>7</v>
      </c>
      <c r="F4" t="s" s="22">
        <v>8</v>
      </c>
      <c r="G4" t="s" s="22">
        <v>9</v>
      </c>
      <c r="H4" t="s" s="22">
        <v>10</v>
      </c>
      <c r="I4" t="s" s="22">
        <v>9</v>
      </c>
      <c r="J4" s="28"/>
      <c r="K4" s="19"/>
      <c r="L4" s="19"/>
      <c r="M4" s="19"/>
      <c r="N4" s="20"/>
    </row>
    <row r="5" ht="13.75" customHeight="1">
      <c r="A5" t="s" s="30">
        <v>11</v>
      </c>
      <c r="B5" s="31"/>
      <c r="C5" s="21"/>
      <c r="D5" s="23"/>
      <c r="E5" s="32"/>
      <c r="F5" s="27"/>
      <c r="G5" s="27"/>
      <c r="H5" s="27"/>
      <c r="I5" s="27"/>
      <c r="J5" s="28"/>
      <c r="K5" s="19"/>
      <c r="L5" s="19"/>
      <c r="M5" s="19"/>
      <c r="N5" s="20"/>
    </row>
    <row r="6" ht="13.75" customHeight="1">
      <c r="A6" s="33">
        <v>1000</v>
      </c>
      <c r="B6" t="s" s="22">
        <v>12</v>
      </c>
      <c r="C6" s="21"/>
      <c r="D6" s="23"/>
      <c r="E6" s="32"/>
      <c r="F6" s="27"/>
      <c r="G6" s="27"/>
      <c r="H6" s="27"/>
      <c r="I6" s="27"/>
      <c r="J6" s="28"/>
      <c r="K6" s="19"/>
      <c r="L6" s="19"/>
      <c r="M6" s="19"/>
      <c r="N6" s="20"/>
    </row>
    <row r="7" ht="25.5" customHeight="1">
      <c r="A7" s="21"/>
      <c r="B7" s="34">
        <v>1005</v>
      </c>
      <c r="C7" t="s" s="22">
        <v>13</v>
      </c>
      <c r="D7" t="s" s="35">
        <v>14</v>
      </c>
      <c r="E7" s="32">
        <v>12335</v>
      </c>
      <c r="F7" s="27">
        <v>12335</v>
      </c>
      <c r="G7" s="27">
        <v>12114</v>
      </c>
      <c r="H7" s="27">
        <v>11000</v>
      </c>
      <c r="I7" s="27">
        <v>9900</v>
      </c>
      <c r="J7" s="28"/>
      <c r="K7" s="19"/>
      <c r="L7" s="19"/>
      <c r="M7" s="19"/>
      <c r="N7" s="20"/>
    </row>
    <row r="8" ht="13.75" customHeight="1">
      <c r="A8" s="21"/>
      <c r="B8" s="34">
        <v>1010</v>
      </c>
      <c r="C8" t="s" s="22">
        <v>15</v>
      </c>
      <c r="D8" t="s" s="35">
        <v>16</v>
      </c>
      <c r="E8" s="32">
        <v>65000</v>
      </c>
      <c r="F8" s="27">
        <v>74099</v>
      </c>
      <c r="G8" s="27">
        <v>65931</v>
      </c>
      <c r="H8" s="27">
        <v>66000</v>
      </c>
      <c r="I8" s="27">
        <v>55000</v>
      </c>
      <c r="J8" s="28"/>
      <c r="K8" s="19"/>
      <c r="L8" s="19"/>
      <c r="M8" s="19"/>
      <c r="N8" s="20"/>
    </row>
    <row r="9" ht="13.75" customHeight="1">
      <c r="A9" s="21"/>
      <c r="B9" s="36"/>
      <c r="C9" s="22"/>
      <c r="D9" s="23"/>
      <c r="E9" s="32"/>
      <c r="F9" s="27"/>
      <c r="G9" s="27"/>
      <c r="H9" s="27"/>
      <c r="I9" s="27"/>
      <c r="J9" s="28"/>
      <c r="K9" s="19"/>
      <c r="L9" s="19"/>
      <c r="M9" s="19"/>
      <c r="N9" s="20"/>
    </row>
    <row r="10" ht="13.75" customHeight="1">
      <c r="A10" s="21"/>
      <c r="B10" s="36"/>
      <c r="C10" s="21"/>
      <c r="D10" s="23"/>
      <c r="E10" s="32"/>
      <c r="F10" s="27"/>
      <c r="G10" s="27"/>
      <c r="H10" s="27"/>
      <c r="I10" s="27"/>
      <c r="J10" s="28"/>
      <c r="K10" s="19"/>
      <c r="L10" s="19"/>
      <c r="M10" s="19"/>
      <c r="N10" s="37"/>
    </row>
    <row r="11" ht="13.75" customHeight="1">
      <c r="A11" s="33">
        <v>1100</v>
      </c>
      <c r="B11" t="s" s="38">
        <v>17</v>
      </c>
      <c r="C11" s="21"/>
      <c r="D11" s="23"/>
      <c r="E11" s="32"/>
      <c r="F11" s="27"/>
      <c r="G11" s="27"/>
      <c r="H11" s="27"/>
      <c r="I11" s="27"/>
      <c r="J11" s="28"/>
      <c r="K11" s="19"/>
      <c r="L11" s="19"/>
      <c r="M11" s="19"/>
      <c r="N11" s="20"/>
    </row>
    <row r="12" ht="13.75" customHeight="1">
      <c r="A12" s="21"/>
      <c r="B12" s="33">
        <v>1105</v>
      </c>
      <c r="C12" t="s" s="22">
        <v>18</v>
      </c>
      <c r="D12" t="s" s="35">
        <v>19</v>
      </c>
      <c r="E12" s="32">
        <f>1407*59</f>
        <v>83013</v>
      </c>
      <c r="F12" s="27">
        <v>41565</v>
      </c>
      <c r="G12" s="27">
        <v>81044</v>
      </c>
      <c r="H12" s="27">
        <f>59*1405</f>
        <v>82895</v>
      </c>
      <c r="I12" s="27">
        <v>82600</v>
      </c>
      <c r="J12" s="28"/>
      <c r="K12" s="19"/>
      <c r="L12" s="19"/>
      <c r="M12" s="19"/>
      <c r="N12" s="20"/>
    </row>
    <row r="13" ht="13.75" customHeight="1">
      <c r="A13" s="21"/>
      <c r="B13" s="36"/>
      <c r="C13" s="21"/>
      <c r="D13" s="23"/>
      <c r="E13" s="32"/>
      <c r="F13" s="27"/>
      <c r="G13" s="27"/>
      <c r="H13" s="27"/>
      <c r="I13" s="27"/>
      <c r="J13" s="28"/>
      <c r="K13" s="19"/>
      <c r="L13" s="19"/>
      <c r="M13" s="19"/>
      <c r="N13" s="20"/>
    </row>
    <row r="14" ht="13.75" customHeight="1">
      <c r="A14" s="21"/>
      <c r="B14" s="21"/>
      <c r="C14" t="s" s="22">
        <v>20</v>
      </c>
      <c r="D14" s="23"/>
      <c r="E14" s="32">
        <v>150</v>
      </c>
      <c r="F14" s="27">
        <f>15+292+30</f>
        <v>337</v>
      </c>
      <c r="G14" s="27">
        <v>204</v>
      </c>
      <c r="H14" s="27"/>
      <c r="I14" s="27"/>
      <c r="J14" s="28"/>
      <c r="K14" s="19"/>
      <c r="L14" s="19"/>
      <c r="M14" s="19"/>
      <c r="N14" s="20"/>
    </row>
    <row r="15" ht="13.75" customHeight="1">
      <c r="A15" s="33">
        <v>1300</v>
      </c>
      <c r="B15" t="s" s="22">
        <v>21</v>
      </c>
      <c r="C15" s="21"/>
      <c r="D15" s="23"/>
      <c r="E15" s="32"/>
      <c r="F15" s="27"/>
      <c r="G15" s="27"/>
      <c r="H15" s="27"/>
      <c r="I15" s="27"/>
      <c r="J15" s="28"/>
      <c r="K15" s="19"/>
      <c r="L15" s="19"/>
      <c r="M15" s="19"/>
      <c r="N15" s="20"/>
    </row>
    <row r="16" ht="13.75" customHeight="1">
      <c r="A16" s="21"/>
      <c r="B16" s="21"/>
      <c r="C16" s="21"/>
      <c r="D16" s="23"/>
      <c r="E16" s="32"/>
      <c r="F16" s="27"/>
      <c r="G16" s="27"/>
      <c r="H16" s="27"/>
      <c r="I16" s="27"/>
      <c r="J16" s="28"/>
      <c r="K16" s="19"/>
      <c r="L16" s="19"/>
      <c r="M16" s="19"/>
      <c r="N16" s="20"/>
    </row>
    <row r="17" ht="13.75" customHeight="1">
      <c r="A17" s="33">
        <v>1400</v>
      </c>
      <c r="B17" t="s" s="22">
        <v>22</v>
      </c>
      <c r="C17" s="21"/>
      <c r="D17" s="23"/>
      <c r="E17" s="32"/>
      <c r="F17" s="27"/>
      <c r="G17" s="27"/>
      <c r="H17" s="27"/>
      <c r="I17" s="27"/>
      <c r="J17" s="28"/>
      <c r="K17" s="19"/>
      <c r="L17" s="19"/>
      <c r="M17" s="19"/>
      <c r="N17" s="20"/>
    </row>
    <row r="18" ht="25.5" customHeight="1">
      <c r="A18" s="21"/>
      <c r="B18" s="33">
        <v>1401</v>
      </c>
      <c r="C18" t="s" s="22">
        <v>23</v>
      </c>
      <c r="D18" t="s" s="35">
        <v>24</v>
      </c>
      <c r="E18" s="32">
        <f>'MX-US Conf- Sue'!$F$7</f>
        <v>37500</v>
      </c>
      <c r="F18" s="27">
        <v>0</v>
      </c>
      <c r="G18" s="27">
        <f>'MX-US Conf- Sue'!G7</f>
        <v>0</v>
      </c>
      <c r="H18" s="27"/>
      <c r="I18" s="27"/>
      <c r="J18" s="28"/>
      <c r="K18" s="19"/>
      <c r="L18" s="19"/>
      <c r="M18" s="19"/>
      <c r="N18" s="20"/>
    </row>
    <row r="19" ht="13.75" customHeight="1">
      <c r="A19" s="21"/>
      <c r="B19" s="21"/>
      <c r="C19" s="21"/>
      <c r="D19" s="23"/>
      <c r="E19" s="32"/>
      <c r="F19" s="27"/>
      <c r="G19" s="27"/>
      <c r="H19" s="27"/>
      <c r="I19" s="27"/>
      <c r="J19" s="28"/>
      <c r="K19" s="19"/>
      <c r="L19" s="19"/>
      <c r="M19" s="19"/>
      <c r="N19" s="20"/>
    </row>
    <row r="20" ht="13.75" customHeight="1">
      <c r="A20" s="21"/>
      <c r="B20" s="33">
        <v>1405</v>
      </c>
      <c r="C20" t="s" s="39">
        <v>25</v>
      </c>
      <c r="D20" t="s" s="35">
        <v>26</v>
      </c>
      <c r="E20" s="32">
        <f>'DISTRICT CONF-Wendy'!$E$15</f>
        <v>54075</v>
      </c>
      <c r="F20" s="27">
        <v>51309</v>
      </c>
      <c r="G20" s="27">
        <v>34808</v>
      </c>
      <c r="H20" s="27">
        <v>49500</v>
      </c>
      <c r="I20" s="27">
        <v>48000</v>
      </c>
      <c r="J20" s="28"/>
      <c r="K20" s="19"/>
      <c r="L20" s="19"/>
      <c r="M20" s="19"/>
      <c r="N20" s="20"/>
    </row>
    <row r="21" ht="13.75" customHeight="1">
      <c r="A21" s="21"/>
      <c r="B21" s="21"/>
      <c r="C21" s="40"/>
      <c r="D21" s="23"/>
      <c r="E21" s="32"/>
      <c r="F21" s="27"/>
      <c r="G21" s="27"/>
      <c r="H21" s="27"/>
      <c r="I21" s="27"/>
      <c r="J21" s="28"/>
      <c r="K21" s="19"/>
      <c r="L21" s="19"/>
      <c r="M21" s="19"/>
      <c r="N21" s="20"/>
    </row>
    <row r="22" ht="13.75" customHeight="1">
      <c r="A22" s="21"/>
      <c r="B22" s="33">
        <v>1410</v>
      </c>
      <c r="C22" t="s" s="22">
        <v>27</v>
      </c>
      <c r="D22" t="s" s="35">
        <v>28</v>
      </c>
      <c r="E22" s="41">
        <v>3000</v>
      </c>
      <c r="F22" s="42">
        <v>0</v>
      </c>
      <c r="G22" s="42">
        <v>5934</v>
      </c>
      <c r="H22" s="27">
        <v>3000</v>
      </c>
      <c r="I22" s="27">
        <v>6500</v>
      </c>
      <c r="J22" s="28"/>
      <c r="K22" s="19"/>
      <c r="L22" s="19"/>
      <c r="M22" s="19"/>
      <c r="N22" s="20"/>
    </row>
    <row r="23" ht="26.75" customHeight="1">
      <c r="A23" s="21"/>
      <c r="B23" s="33">
        <v>1420</v>
      </c>
      <c r="C23" t="s" s="35">
        <v>29</v>
      </c>
      <c r="D23" t="s" s="35">
        <v>30</v>
      </c>
      <c r="E23" s="32">
        <f>75*25</f>
        <v>1875</v>
      </c>
      <c r="F23" s="27">
        <v>0</v>
      </c>
      <c r="G23" s="27">
        <v>16953</v>
      </c>
      <c r="H23" s="27">
        <v>1500</v>
      </c>
      <c r="I23" s="27">
        <v>2600</v>
      </c>
      <c r="J23" s="28"/>
      <c r="K23" s="19"/>
      <c r="L23" s="19"/>
      <c r="M23" s="19"/>
      <c r="N23" s="20"/>
    </row>
    <row r="24" ht="38.25" customHeight="1">
      <c r="A24" s="21"/>
      <c r="B24" s="33">
        <v>1425</v>
      </c>
      <c r="C24" t="s" s="22">
        <v>31</v>
      </c>
      <c r="D24" t="s" s="35">
        <v>32</v>
      </c>
      <c r="E24" s="32">
        <f>'RTEP-Gary'!$E$11</f>
        <v>5900</v>
      </c>
      <c r="F24" s="27">
        <f>4189+1200</f>
        <v>5389</v>
      </c>
      <c r="G24" s="27">
        <v>3569</v>
      </c>
      <c r="H24" s="27">
        <v>8500</v>
      </c>
      <c r="I24" s="27">
        <v>8500</v>
      </c>
      <c r="J24" s="28"/>
      <c r="K24" s="19"/>
      <c r="L24" s="19"/>
      <c r="M24" s="19"/>
      <c r="N24" s="20"/>
    </row>
    <row r="25" ht="25.5" customHeight="1">
      <c r="A25" s="21"/>
      <c r="B25" s="33">
        <v>1430</v>
      </c>
      <c r="C25" t="s" s="22">
        <v>33</v>
      </c>
      <c r="D25" t="s" s="35">
        <v>34</v>
      </c>
      <c r="E25" s="32">
        <v>0</v>
      </c>
      <c r="F25" s="27">
        <v>0</v>
      </c>
      <c r="G25" s="27">
        <v>0</v>
      </c>
      <c r="H25" s="27">
        <v>1600</v>
      </c>
      <c r="I25" s="27">
        <v>3000</v>
      </c>
      <c r="J25" s="28"/>
      <c r="K25" s="19"/>
      <c r="L25" s="19"/>
      <c r="M25" s="19"/>
      <c r="N25" s="20"/>
    </row>
    <row r="26" ht="13.75" customHeight="1">
      <c r="A26" s="21"/>
      <c r="B26" s="33">
        <v>1435</v>
      </c>
      <c r="C26" t="s" s="22">
        <v>35</v>
      </c>
      <c r="D26" s="23"/>
      <c r="E26" s="32"/>
      <c r="F26" s="27"/>
      <c r="G26" s="27">
        <v>0</v>
      </c>
      <c r="H26" s="27"/>
      <c r="I26" s="27"/>
      <c r="J26" t="s" s="43">
        <v>36</v>
      </c>
      <c r="K26" s="19"/>
      <c r="L26" s="19"/>
      <c r="M26" s="19"/>
      <c r="N26" s="20"/>
    </row>
    <row r="27" ht="13.75" customHeight="1">
      <c r="A27" s="21"/>
      <c r="B27" s="33">
        <v>1440</v>
      </c>
      <c r="C27" t="s" s="22">
        <v>37</v>
      </c>
      <c r="D27" s="23"/>
      <c r="E27" s="32"/>
      <c r="F27" s="27"/>
      <c r="G27" s="27">
        <v>0</v>
      </c>
      <c r="H27" s="27">
        <v>500</v>
      </c>
      <c r="I27" s="27"/>
      <c r="J27" s="28"/>
      <c r="K27" s="19"/>
      <c r="L27" s="19"/>
      <c r="M27" s="19"/>
      <c r="N27" s="20"/>
    </row>
    <row r="28" ht="13.75" customHeight="1">
      <c r="A28" s="21"/>
      <c r="B28" s="21"/>
      <c r="C28" s="21"/>
      <c r="D28" s="23"/>
      <c r="E28" s="32"/>
      <c r="F28" s="27"/>
      <c r="G28" s="27"/>
      <c r="H28" s="27"/>
      <c r="I28" s="27"/>
      <c r="J28" s="28"/>
      <c r="K28" s="19"/>
      <c r="L28" s="19"/>
      <c r="M28" s="19"/>
      <c r="N28" s="20"/>
    </row>
    <row r="29" ht="13.75" customHeight="1">
      <c r="A29" s="21"/>
      <c r="B29" s="21"/>
      <c r="C29" s="21"/>
      <c r="D29" s="23"/>
      <c r="E29" s="32"/>
      <c r="F29" s="27"/>
      <c r="G29" s="27"/>
      <c r="H29" s="27"/>
      <c r="I29" s="27"/>
      <c r="J29" s="28"/>
      <c r="K29" s="19"/>
      <c r="L29" s="19"/>
      <c r="M29" s="19"/>
      <c r="N29" s="20"/>
    </row>
    <row r="30" ht="13.75" customHeight="1">
      <c r="A30" s="33">
        <v>1600</v>
      </c>
      <c r="B30" t="s" s="22">
        <v>38</v>
      </c>
      <c r="C30" s="21"/>
      <c r="D30" s="23"/>
      <c r="E30" s="32"/>
      <c r="F30" s="27"/>
      <c r="G30" s="27"/>
      <c r="H30" s="27"/>
      <c r="I30" s="27"/>
      <c r="J30" s="28"/>
      <c r="K30" s="19"/>
      <c r="L30" s="19"/>
      <c r="M30" s="19"/>
      <c r="N30" s="20"/>
    </row>
    <row r="31" ht="13.75" customHeight="1">
      <c r="A31" s="21"/>
      <c r="B31" s="33">
        <v>1605</v>
      </c>
      <c r="C31" t="s" s="22">
        <v>39</v>
      </c>
      <c r="D31" t="s" s="35">
        <v>40</v>
      </c>
      <c r="E31" s="32">
        <f>10*50</f>
        <v>500</v>
      </c>
      <c r="F31" s="27">
        <v>1742</v>
      </c>
      <c r="G31" s="27">
        <v>4924</v>
      </c>
      <c r="H31" s="27">
        <v>1000</v>
      </c>
      <c r="I31" s="27"/>
      <c r="J31" s="28"/>
      <c r="K31" s="19"/>
      <c r="L31" s="19"/>
      <c r="M31" s="19"/>
      <c r="N31" s="20"/>
    </row>
    <row r="32" ht="13.75" customHeight="1">
      <c r="A32" s="21"/>
      <c r="B32" s="33">
        <v>1610</v>
      </c>
      <c r="C32" t="s" s="22">
        <v>41</v>
      </c>
      <c r="D32" t="s" s="44">
        <v>42</v>
      </c>
      <c r="E32" s="32">
        <v>100</v>
      </c>
      <c r="F32" s="27">
        <v>650</v>
      </c>
      <c r="G32" s="27"/>
      <c r="H32" s="27">
        <v>100</v>
      </c>
      <c r="I32" s="27">
        <v>600</v>
      </c>
      <c r="J32" s="28"/>
      <c r="K32" s="19"/>
      <c r="L32" s="19"/>
      <c r="M32" s="19"/>
      <c r="N32" s="20"/>
    </row>
    <row r="33" ht="38.25" customHeight="1">
      <c r="A33" s="21"/>
      <c r="B33" s="33">
        <v>1620</v>
      </c>
      <c r="C33" t="s" s="22">
        <v>43</v>
      </c>
      <c r="D33" t="s" s="35">
        <v>44</v>
      </c>
      <c r="E33" s="32">
        <v>0</v>
      </c>
      <c r="F33" s="27">
        <v>0</v>
      </c>
      <c r="G33" s="27">
        <v>0</v>
      </c>
      <c r="H33" s="27">
        <v>2500</v>
      </c>
      <c r="I33" s="27">
        <v>2500</v>
      </c>
      <c r="J33" s="28"/>
      <c r="K33" s="19"/>
      <c r="L33" s="19"/>
      <c r="M33" s="19"/>
      <c r="N33" s="20"/>
    </row>
    <row r="34" ht="38.25" customHeight="1">
      <c r="A34" s="21"/>
      <c r="B34" s="33">
        <v>1640</v>
      </c>
      <c r="C34" t="s" s="22">
        <v>45</v>
      </c>
      <c r="D34" t="s" s="35">
        <v>44</v>
      </c>
      <c r="E34" s="32">
        <v>0</v>
      </c>
      <c r="F34" s="27">
        <v>0</v>
      </c>
      <c r="G34" s="27">
        <v>0</v>
      </c>
      <c r="H34" s="27"/>
      <c r="I34" s="27">
        <v>0</v>
      </c>
      <c r="J34" s="28"/>
      <c r="K34" s="19"/>
      <c r="L34" s="19"/>
      <c r="M34" s="19"/>
      <c r="N34" s="20"/>
    </row>
    <row r="35" ht="13.75" customHeight="1">
      <c r="A35" s="21"/>
      <c r="B35" s="21"/>
      <c r="C35" s="21"/>
      <c r="D35" s="23"/>
      <c r="E35" s="32"/>
      <c r="F35" s="27"/>
      <c r="G35" s="27"/>
      <c r="H35" s="27"/>
      <c r="I35" s="27"/>
      <c r="J35" s="28"/>
      <c r="K35" s="19"/>
      <c r="L35" s="19"/>
      <c r="M35" s="19"/>
      <c r="N35" s="20"/>
    </row>
    <row r="36" ht="13.75" customHeight="1">
      <c r="A36" s="33">
        <v>1700</v>
      </c>
      <c r="B36" t="s" s="22">
        <v>46</v>
      </c>
      <c r="C36" s="21"/>
      <c r="D36" s="23"/>
      <c r="E36" s="32"/>
      <c r="F36" s="27"/>
      <c r="G36" s="27"/>
      <c r="H36" s="27"/>
      <c r="I36" s="27"/>
      <c r="J36" s="28"/>
      <c r="K36" s="19"/>
      <c r="L36" s="19"/>
      <c r="M36" s="19"/>
      <c r="N36" s="20"/>
    </row>
    <row r="37" ht="13.75" customHeight="1">
      <c r="A37" s="21"/>
      <c r="B37" s="33">
        <v>1705</v>
      </c>
      <c r="C37" t="s" s="22">
        <v>47</v>
      </c>
      <c r="D37" t="s" s="35">
        <v>48</v>
      </c>
      <c r="E37" s="32">
        <v>0</v>
      </c>
      <c r="F37" s="27">
        <v>0</v>
      </c>
      <c r="G37" s="27">
        <v>0</v>
      </c>
      <c r="H37" s="27">
        <v>250</v>
      </c>
      <c r="I37" s="27">
        <v>250</v>
      </c>
      <c r="J37" s="28"/>
      <c r="K37" s="19"/>
      <c r="L37" s="19"/>
      <c r="M37" s="19"/>
      <c r="N37" s="20"/>
    </row>
    <row r="38" ht="13.75" customHeight="1">
      <c r="A38" s="21"/>
      <c r="B38" s="33">
        <v>1710</v>
      </c>
      <c r="C38" t="s" s="22">
        <v>49</v>
      </c>
      <c r="D38" t="s" s="35">
        <v>50</v>
      </c>
      <c r="E38" s="32">
        <v>0</v>
      </c>
      <c r="F38" s="27">
        <v>0</v>
      </c>
      <c r="G38" s="27">
        <v>0</v>
      </c>
      <c r="H38" s="27"/>
      <c r="I38" s="27"/>
      <c r="J38" s="28"/>
      <c r="K38" s="19"/>
      <c r="L38" s="19"/>
      <c r="M38" s="19"/>
      <c r="N38" s="20"/>
    </row>
    <row r="39" ht="13.75" customHeight="1">
      <c r="A39" s="21"/>
      <c r="B39" s="21"/>
      <c r="C39" t="s" s="22">
        <v>51</v>
      </c>
      <c r="D39" s="23"/>
      <c r="E39" s="32">
        <v>500</v>
      </c>
      <c r="F39" s="27">
        <v>0</v>
      </c>
      <c r="G39" s="27">
        <v>0</v>
      </c>
      <c r="H39" s="27">
        <v>250</v>
      </c>
      <c r="I39" s="27"/>
      <c r="J39" s="28"/>
      <c r="K39" s="19"/>
      <c r="L39" s="19"/>
      <c r="M39" s="19"/>
      <c r="N39" s="20"/>
    </row>
    <row r="40" ht="13.75" customHeight="1">
      <c r="A40" s="21"/>
      <c r="B40" s="33">
        <v>1715</v>
      </c>
      <c r="C40" t="s" s="22">
        <v>52</v>
      </c>
      <c r="D40" t="s" s="35">
        <v>53</v>
      </c>
      <c r="E40" s="32">
        <f>'RYLA-Jen'!$E$11</f>
        <v>61100</v>
      </c>
      <c r="F40" s="27">
        <v>21021</v>
      </c>
      <c r="G40" s="27">
        <v>51200</v>
      </c>
      <c r="H40" s="27">
        <v>55800</v>
      </c>
      <c r="I40" s="27">
        <v>53600</v>
      </c>
      <c r="J40" s="28"/>
      <c r="K40" s="19"/>
      <c r="L40" s="19"/>
      <c r="M40" s="19"/>
      <c r="N40" s="20"/>
    </row>
    <row r="41" ht="13.75" customHeight="1">
      <c r="A41" s="21"/>
      <c r="B41" s="33">
        <v>1720</v>
      </c>
      <c r="C41" t="s" s="22">
        <v>54</v>
      </c>
      <c r="D41" t="s" s="35">
        <v>53</v>
      </c>
      <c r="E41" s="32">
        <f>'RYE BUDGET-Cindy'!$E$11</f>
        <v>28250</v>
      </c>
      <c r="F41" s="27">
        <v>380.95</v>
      </c>
      <c r="G41" s="27">
        <v>10136</v>
      </c>
      <c r="H41" s="27">
        <v>38200</v>
      </c>
      <c r="I41" s="27">
        <v>38200</v>
      </c>
      <c r="J41" s="28"/>
      <c r="K41" s="19"/>
      <c r="L41" s="19"/>
      <c r="M41" s="19"/>
      <c r="N41" s="20"/>
    </row>
    <row r="42" ht="13.75" customHeight="1">
      <c r="A42" s="21"/>
      <c r="B42" s="21"/>
      <c r="C42" s="21"/>
      <c r="D42" s="23"/>
      <c r="E42" s="32"/>
      <c r="F42" s="27"/>
      <c r="G42" s="27"/>
      <c r="H42" s="27"/>
      <c r="I42" s="27"/>
      <c r="J42" s="28"/>
      <c r="K42" s="19"/>
      <c r="L42" s="19"/>
      <c r="M42" s="19"/>
      <c r="N42" s="20"/>
    </row>
    <row r="43" ht="13.75" customHeight="1">
      <c r="A43" s="21"/>
      <c r="B43" s="21"/>
      <c r="C43" s="21"/>
      <c r="D43" t="s" s="35">
        <v>55</v>
      </c>
      <c r="E43" s="45">
        <f>SUM(E7:E42)</f>
        <v>353298</v>
      </c>
      <c r="F43" s="46">
        <f>SUM(F7:F42)</f>
        <v>208827.95</v>
      </c>
      <c r="G43" s="46">
        <f>SUM(G7:G42)</f>
        <v>286817</v>
      </c>
      <c r="H43" s="46">
        <f>SUM(H7:H42)</f>
        <v>322595</v>
      </c>
      <c r="I43" s="46">
        <f>SUM(I6:I42)</f>
        <v>311250</v>
      </c>
      <c r="J43" s="28"/>
      <c r="K43" s="19"/>
      <c r="L43" s="19"/>
      <c r="M43" s="19"/>
      <c r="N43" s="20"/>
    </row>
    <row r="44" ht="13.75" customHeight="1">
      <c r="A44" s="22"/>
      <c r="B44" s="21"/>
      <c r="C44" s="21"/>
      <c r="D44" s="23"/>
      <c r="E44" s="32"/>
      <c r="F44" s="27"/>
      <c r="G44" s="27"/>
      <c r="H44" s="27"/>
      <c r="I44" s="27"/>
      <c r="J44" s="28"/>
      <c r="K44" s="19"/>
      <c r="L44" s="19"/>
      <c r="M44" s="19"/>
      <c r="N44" s="20"/>
    </row>
    <row r="45" ht="13.75" customHeight="1">
      <c r="A45" t="s" s="30">
        <v>56</v>
      </c>
      <c r="B45" s="31"/>
      <c r="C45" s="21"/>
      <c r="D45" s="35"/>
      <c r="E45" s="32"/>
      <c r="F45" s="27"/>
      <c r="G45" s="27"/>
      <c r="H45" s="27"/>
      <c r="I45" s="27"/>
      <c r="J45" s="28"/>
      <c r="K45" s="19"/>
      <c r="L45" s="19"/>
      <c r="M45" s="19"/>
      <c r="N45" s="20"/>
    </row>
    <row r="46" ht="13.75" customHeight="1">
      <c r="A46" s="33">
        <v>2000</v>
      </c>
      <c r="B46" t="s" s="22">
        <v>57</v>
      </c>
      <c r="C46" s="21"/>
      <c r="D46" s="23"/>
      <c r="E46" s="32"/>
      <c r="F46" s="27"/>
      <c r="G46" s="27">
        <v>165</v>
      </c>
      <c r="H46" s="27"/>
      <c r="I46" s="27"/>
      <c r="J46" s="28"/>
      <c r="K46" s="19"/>
      <c r="L46" s="19"/>
      <c r="M46" s="19"/>
      <c r="N46" s="20"/>
    </row>
    <row r="47" ht="13.75" customHeight="1">
      <c r="A47" s="21"/>
      <c r="B47" s="34">
        <v>2005</v>
      </c>
      <c r="C47" t="s" s="22">
        <v>58</v>
      </c>
      <c r="D47" t="s" s="35">
        <v>59</v>
      </c>
      <c r="E47" s="32">
        <v>12335</v>
      </c>
      <c r="F47" s="27">
        <v>6870</v>
      </c>
      <c r="G47" s="27">
        <v>0</v>
      </c>
      <c r="H47" s="27">
        <v>10500</v>
      </c>
      <c r="I47" s="27">
        <v>9900</v>
      </c>
      <c r="J47" s="28"/>
      <c r="K47" s="19"/>
      <c r="L47" s="19"/>
      <c r="M47" s="19"/>
      <c r="N47" s="20"/>
    </row>
    <row r="48" ht="13.75" customHeight="1">
      <c r="A48" s="21"/>
      <c r="B48" s="34">
        <v>2010</v>
      </c>
      <c r="C48" t="s" s="22">
        <v>60</v>
      </c>
      <c r="D48" t="s" s="35">
        <v>61</v>
      </c>
      <c r="E48" s="32">
        <f>E8</f>
        <v>65000</v>
      </c>
      <c r="F48" s="27">
        <v>69591</v>
      </c>
      <c r="G48" s="27">
        <v>56612</v>
      </c>
      <c r="H48" s="27">
        <v>66000</v>
      </c>
      <c r="I48" s="27">
        <v>55000</v>
      </c>
      <c r="J48" s="28"/>
      <c r="K48" s="19"/>
      <c r="L48" s="19"/>
      <c r="M48" s="19"/>
      <c r="N48" s="20"/>
    </row>
    <row r="49" ht="13.75" customHeight="1">
      <c r="A49" s="21"/>
      <c r="B49" s="21"/>
      <c r="C49" s="21"/>
      <c r="D49" s="23"/>
      <c r="E49" s="32"/>
      <c r="F49" s="27"/>
      <c r="G49" s="27"/>
      <c r="H49" s="27"/>
      <c r="I49" s="27"/>
      <c r="J49" s="28"/>
      <c r="K49" s="19"/>
      <c r="L49" s="19"/>
      <c r="M49" s="19"/>
      <c r="N49" s="20"/>
    </row>
    <row r="50" ht="13.75" customHeight="1">
      <c r="A50" s="33">
        <v>2100</v>
      </c>
      <c r="B50" t="s" s="22">
        <v>17</v>
      </c>
      <c r="C50" s="21"/>
      <c r="D50" s="23"/>
      <c r="E50" s="32"/>
      <c r="F50" s="27"/>
      <c r="G50" s="27">
        <v>2231</v>
      </c>
      <c r="H50" s="27"/>
      <c r="I50" s="27"/>
      <c r="J50" s="28"/>
      <c r="K50" s="19"/>
      <c r="L50" s="19"/>
      <c r="M50" s="19"/>
      <c r="N50" s="20"/>
    </row>
    <row r="51" ht="13.75" customHeight="1">
      <c r="A51" s="21"/>
      <c r="B51" s="34">
        <v>2105</v>
      </c>
      <c r="C51" t="s" s="22">
        <v>62</v>
      </c>
      <c r="D51" t="s" s="35">
        <v>63</v>
      </c>
      <c r="E51" s="32">
        <v>500</v>
      </c>
      <c r="F51" s="27">
        <v>285</v>
      </c>
      <c r="G51" s="27">
        <v>467</v>
      </c>
      <c r="H51" s="27">
        <v>600</v>
      </c>
      <c r="I51" s="27">
        <v>500</v>
      </c>
      <c r="J51" s="28"/>
      <c r="K51" s="19"/>
      <c r="L51" s="19"/>
      <c r="M51" s="19"/>
      <c r="N51" s="20"/>
    </row>
    <row r="52" ht="13.75" customHeight="1">
      <c r="A52" s="21"/>
      <c r="B52" s="34">
        <v>2110</v>
      </c>
      <c r="C52" t="s" s="22">
        <v>64</v>
      </c>
      <c r="D52" t="s" s="35">
        <v>65</v>
      </c>
      <c r="E52" s="32">
        <v>1000</v>
      </c>
      <c r="F52" s="27"/>
      <c r="G52" s="27">
        <v>0</v>
      </c>
      <c r="H52" s="27">
        <v>1000</v>
      </c>
      <c r="I52" s="27">
        <v>2500</v>
      </c>
      <c r="J52" s="28"/>
      <c r="K52" s="19"/>
      <c r="L52" s="19"/>
      <c r="M52" s="19"/>
      <c r="N52" s="20"/>
    </row>
    <row r="53" ht="13.75" customHeight="1">
      <c r="A53" s="21"/>
      <c r="B53" s="34">
        <v>2115</v>
      </c>
      <c r="C53" t="s" s="22">
        <v>66</v>
      </c>
      <c r="D53" s="35"/>
      <c r="E53" s="32"/>
      <c r="F53" s="27"/>
      <c r="G53" s="27">
        <v>125</v>
      </c>
      <c r="H53" s="27"/>
      <c r="I53" s="27"/>
      <c r="J53" s="28"/>
      <c r="K53" s="19"/>
      <c r="L53" s="19"/>
      <c r="M53" s="19"/>
      <c r="N53" s="20"/>
    </row>
    <row r="54" ht="13.75" customHeight="1">
      <c r="A54" t="s" s="22">
        <v>67</v>
      </c>
      <c r="B54" s="34">
        <v>2120</v>
      </c>
      <c r="C54" t="s" s="22">
        <v>68</v>
      </c>
      <c r="D54" t="s" s="35">
        <v>69</v>
      </c>
      <c r="E54" s="32">
        <v>0</v>
      </c>
      <c r="F54" s="27">
        <v>0</v>
      </c>
      <c r="G54" s="27">
        <v>2345.22</v>
      </c>
      <c r="H54" s="27">
        <v>0</v>
      </c>
      <c r="I54" s="27">
        <v>1890</v>
      </c>
      <c r="J54" s="28"/>
      <c r="K54" s="19"/>
      <c r="L54" s="19"/>
      <c r="M54" s="19"/>
      <c r="N54" s="20"/>
    </row>
    <row r="55" ht="13.75" customHeight="1">
      <c r="A55" t="s" s="22">
        <v>67</v>
      </c>
      <c r="B55" s="34">
        <v>2122</v>
      </c>
      <c r="C55" t="s" s="22">
        <v>70</v>
      </c>
      <c r="D55" t="s" s="35">
        <v>71</v>
      </c>
      <c r="E55" s="32">
        <f>'ADMINISTRATIVE-Chad'!$F$21</f>
        <v>650</v>
      </c>
      <c r="F55" s="27"/>
      <c r="G55" s="27">
        <v>0</v>
      </c>
      <c r="H55" s="27">
        <v>400</v>
      </c>
      <c r="I55" s="27">
        <v>375</v>
      </c>
      <c r="J55" s="28"/>
      <c r="K55" s="19"/>
      <c r="L55" s="19"/>
      <c r="M55" s="19"/>
      <c r="N55" s="20"/>
    </row>
    <row r="56" ht="13.75" customHeight="1">
      <c r="A56" t="s" s="22">
        <v>67</v>
      </c>
      <c r="B56" s="34">
        <v>2125</v>
      </c>
      <c r="C56" t="s" s="22">
        <v>72</v>
      </c>
      <c r="D56" t="s" s="35">
        <v>73</v>
      </c>
      <c r="E56" s="32">
        <f>'ADMINISTRATIVE-Chad'!$F$9</f>
        <v>6868</v>
      </c>
      <c r="F56" s="27">
        <f>2040</f>
        <v>2040</v>
      </c>
      <c r="G56" s="27">
        <v>7255</v>
      </c>
      <c r="H56" s="27">
        <v>3600</v>
      </c>
      <c r="I56" s="27">
        <v>4000</v>
      </c>
      <c r="J56" s="28"/>
      <c r="K56" s="19"/>
      <c r="L56" s="19"/>
      <c r="M56" s="19"/>
      <c r="N56" s="20"/>
    </row>
    <row r="57" ht="13.75" customHeight="1">
      <c r="A57" s="21"/>
      <c r="B57" s="34">
        <v>2128</v>
      </c>
      <c r="C57" t="s" s="22">
        <v>74</v>
      </c>
      <c r="D57" t="s" s="35">
        <v>75</v>
      </c>
      <c r="E57" s="32">
        <v>3200</v>
      </c>
      <c r="F57" s="27">
        <v>73.15000000000001</v>
      </c>
      <c r="G57" s="27">
        <v>16302</v>
      </c>
      <c r="H57" s="27">
        <v>550</v>
      </c>
      <c r="I57" s="27">
        <v>550</v>
      </c>
      <c r="J57" s="28"/>
      <c r="K57" s="19"/>
      <c r="L57" s="19"/>
      <c r="M57" s="19"/>
      <c r="N57" s="20"/>
    </row>
    <row r="58" ht="25.5" customHeight="1">
      <c r="A58" t="s" s="22">
        <v>67</v>
      </c>
      <c r="B58" s="34">
        <v>2130</v>
      </c>
      <c r="C58" t="s" s="22">
        <v>76</v>
      </c>
      <c r="D58" t="s" s="35">
        <v>77</v>
      </c>
      <c r="E58" s="32">
        <f>'ADMINISTRATIVE-Chad'!$F$13</f>
        <v>5000</v>
      </c>
      <c r="F58" s="27">
        <v>128</v>
      </c>
      <c r="G58" s="27">
        <v>0</v>
      </c>
      <c r="H58" s="27">
        <v>4100</v>
      </c>
      <c r="I58" s="27">
        <v>4100</v>
      </c>
      <c r="J58" s="28"/>
      <c r="K58" s="19"/>
      <c r="L58" s="19"/>
      <c r="M58" s="19"/>
      <c r="N58" s="20"/>
    </row>
    <row r="59" ht="13.75" customHeight="1">
      <c r="A59" t="s" s="22">
        <v>67</v>
      </c>
      <c r="B59" t="s" s="38">
        <v>78</v>
      </c>
      <c r="C59" t="s" s="22">
        <v>79</v>
      </c>
      <c r="D59" s="23"/>
      <c r="E59" s="32"/>
      <c r="F59" s="27">
        <v>1009</v>
      </c>
      <c r="G59" s="27">
        <v>1538</v>
      </c>
      <c r="H59" s="27"/>
      <c r="I59" s="27"/>
      <c r="J59" s="28"/>
      <c r="K59" s="19"/>
      <c r="L59" s="19"/>
      <c r="M59" s="19"/>
      <c r="N59" s="20"/>
    </row>
    <row r="60" ht="13.75" customHeight="1">
      <c r="A60" s="21"/>
      <c r="B60" s="38"/>
      <c r="C60" t="s" s="22">
        <v>80</v>
      </c>
      <c r="D60" s="23"/>
      <c r="E60" s="32"/>
      <c r="F60" s="27">
        <v>4000</v>
      </c>
      <c r="G60" s="27">
        <v>4300</v>
      </c>
      <c r="H60" s="27"/>
      <c r="I60" s="27"/>
      <c r="J60" s="28"/>
      <c r="K60" s="19"/>
      <c r="L60" s="19"/>
      <c r="M60" s="19"/>
      <c r="N60" s="20"/>
    </row>
    <row r="61" ht="13.75" customHeight="1">
      <c r="A61" s="21"/>
      <c r="B61" t="s" s="38">
        <v>81</v>
      </c>
      <c r="C61" t="s" s="22">
        <v>82</v>
      </c>
      <c r="D61" s="23"/>
      <c r="E61" s="32"/>
      <c r="F61" s="27">
        <v>594</v>
      </c>
      <c r="G61" s="27">
        <v>500</v>
      </c>
      <c r="H61" s="27"/>
      <c r="I61" s="27"/>
      <c r="J61" s="28"/>
      <c r="K61" s="19"/>
      <c r="L61" s="19"/>
      <c r="M61" s="19"/>
      <c r="N61" s="20"/>
    </row>
    <row r="62" ht="13.75" customHeight="1">
      <c r="A62" t="s" s="22">
        <v>83</v>
      </c>
      <c r="B62" s="34">
        <v>2150</v>
      </c>
      <c r="C62" t="s" s="22">
        <v>84</v>
      </c>
      <c r="D62" t="s" s="35">
        <v>85</v>
      </c>
      <c r="E62" s="32">
        <v>500</v>
      </c>
      <c r="F62" s="27">
        <v>233</v>
      </c>
      <c r="G62" s="27">
        <v>464</v>
      </c>
      <c r="H62" s="27">
        <v>340</v>
      </c>
      <c r="I62" s="27">
        <v>300</v>
      </c>
      <c r="J62" s="28"/>
      <c r="K62" s="19"/>
      <c r="L62" s="19"/>
      <c r="M62" s="19"/>
      <c r="N62" s="20"/>
    </row>
    <row r="63" ht="13.75" customHeight="1">
      <c r="A63" t="s" s="22">
        <v>86</v>
      </c>
      <c r="B63" s="34">
        <v>2160</v>
      </c>
      <c r="C63" t="s" s="22">
        <v>87</v>
      </c>
      <c r="D63" t="s" s="35">
        <v>88</v>
      </c>
      <c r="E63" s="32">
        <f>25*20*50</f>
        <v>25000</v>
      </c>
      <c r="F63" s="27">
        <f>1437+679+8870</f>
        <v>10986</v>
      </c>
      <c r="G63" s="27">
        <f>1392+15694+302</f>
        <v>17388</v>
      </c>
      <c r="H63" s="27">
        <v>21902</v>
      </c>
      <c r="I63" s="27">
        <v>12600</v>
      </c>
      <c r="J63" s="28"/>
      <c r="K63" s="19"/>
      <c r="L63" s="19"/>
      <c r="M63" s="19"/>
      <c r="N63" s="20"/>
    </row>
    <row r="64" ht="13.75" customHeight="1">
      <c r="A64" s="21"/>
      <c r="B64" s="34">
        <v>2170</v>
      </c>
      <c r="C64" t="s" s="22">
        <v>89</v>
      </c>
      <c r="D64" t="s" s="35">
        <v>90</v>
      </c>
      <c r="E64" s="32">
        <f>12*(10*10)*1.05</f>
        <v>1260</v>
      </c>
      <c r="F64" s="27">
        <v>0</v>
      </c>
      <c r="G64" s="27">
        <v>0</v>
      </c>
      <c r="H64" s="27">
        <v>1200</v>
      </c>
      <c r="I64" s="27"/>
      <c r="J64" s="28"/>
      <c r="K64" s="19"/>
      <c r="L64" s="19"/>
      <c r="M64" s="19"/>
      <c r="N64" s="20"/>
    </row>
    <row r="65" ht="13.75" customHeight="1">
      <c r="A65" s="21"/>
      <c r="B65" s="36"/>
      <c r="C65" s="21"/>
      <c r="D65" s="23"/>
      <c r="E65" s="32"/>
      <c r="F65" s="27"/>
      <c r="G65" s="27"/>
      <c r="H65" s="27"/>
      <c r="I65" s="27"/>
      <c r="J65" s="28"/>
      <c r="K65" s="19"/>
      <c r="L65" s="19"/>
      <c r="M65" s="19"/>
      <c r="N65" s="20"/>
    </row>
    <row r="66" ht="13.75" customHeight="1">
      <c r="A66" s="33">
        <v>2200</v>
      </c>
      <c r="B66" t="s" s="39">
        <v>91</v>
      </c>
      <c r="C66" s="21"/>
      <c r="D66" s="23"/>
      <c r="E66" s="32"/>
      <c r="F66" s="27"/>
      <c r="G66" s="27"/>
      <c r="H66" s="27"/>
      <c r="I66" s="27"/>
      <c r="J66" s="28"/>
      <c r="K66" s="19"/>
      <c r="L66" s="19"/>
      <c r="M66" s="19"/>
      <c r="N66" s="20"/>
    </row>
    <row r="67" ht="13.75" customHeight="1">
      <c r="A67" s="21"/>
      <c r="B67" s="34">
        <v>2205</v>
      </c>
      <c r="C67" t="s" s="22">
        <v>92</v>
      </c>
      <c r="D67" t="s" s="35">
        <v>93</v>
      </c>
      <c r="E67" s="32">
        <v>500</v>
      </c>
      <c r="F67" s="27">
        <v>296</v>
      </c>
      <c r="G67" s="27"/>
      <c r="H67" s="27">
        <v>500</v>
      </c>
      <c r="I67" s="27">
        <v>1400</v>
      </c>
      <c r="J67" s="28"/>
      <c r="K67" s="19"/>
      <c r="L67" s="19"/>
      <c r="M67" s="19"/>
      <c r="N67" s="20"/>
    </row>
    <row r="68" ht="13.75" customHeight="1">
      <c r="A68" s="21"/>
      <c r="B68" s="34">
        <v>2210</v>
      </c>
      <c r="C68" t="s" s="29">
        <v>94</v>
      </c>
      <c r="D68" s="23"/>
      <c r="E68" s="32"/>
      <c r="F68" s="27">
        <v>646</v>
      </c>
      <c r="G68" s="27"/>
      <c r="H68" s="27"/>
      <c r="I68" s="27"/>
      <c r="J68" s="28"/>
      <c r="K68" s="19"/>
      <c r="L68" s="19"/>
      <c r="M68" s="19"/>
      <c r="N68" s="20"/>
    </row>
    <row r="69" ht="38.25" customHeight="1">
      <c r="A69" s="21"/>
      <c r="B69" t="s" s="38">
        <v>95</v>
      </c>
      <c r="C69" t="s" s="22">
        <v>96</v>
      </c>
      <c r="D69" t="s" s="35">
        <v>97</v>
      </c>
      <c r="E69" s="32">
        <v>1000</v>
      </c>
      <c r="F69" s="27"/>
      <c r="G69" s="27">
        <v>1629</v>
      </c>
      <c r="H69" s="27">
        <v>2100</v>
      </c>
      <c r="I69" s="27">
        <v>2100</v>
      </c>
      <c r="J69" s="28"/>
      <c r="K69" s="19"/>
      <c r="L69" s="19"/>
      <c r="M69" s="19"/>
      <c r="N69" s="20"/>
    </row>
    <row r="70" ht="13.75" customHeight="1">
      <c r="A70" s="21"/>
      <c r="B70" s="36"/>
      <c r="C70" s="22"/>
      <c r="D70" s="23"/>
      <c r="E70" s="32"/>
      <c r="F70" s="27"/>
      <c r="G70" s="27"/>
      <c r="H70" s="27"/>
      <c r="I70" s="27"/>
      <c r="J70" s="28"/>
      <c r="K70" s="19"/>
      <c r="L70" s="19"/>
      <c r="M70" s="19"/>
      <c r="N70" s="20"/>
    </row>
    <row r="71" ht="38.25" customHeight="1">
      <c r="A71" s="21"/>
      <c r="B71" t="s" s="38">
        <v>98</v>
      </c>
      <c r="C71" t="s" s="22">
        <v>99</v>
      </c>
      <c r="D71" t="s" s="35">
        <v>100</v>
      </c>
      <c r="E71" s="32">
        <v>1000</v>
      </c>
      <c r="F71" s="27"/>
      <c r="G71" s="27">
        <v>1000</v>
      </c>
      <c r="H71" s="27">
        <v>2100</v>
      </c>
      <c r="I71" s="27">
        <v>2100</v>
      </c>
      <c r="J71" s="28"/>
      <c r="K71" s="19"/>
      <c r="L71" s="19"/>
      <c r="M71" s="19"/>
      <c r="N71" s="20"/>
    </row>
    <row r="72" ht="13.75" customHeight="1">
      <c r="A72" s="21"/>
      <c r="B72" s="36"/>
      <c r="C72" s="22"/>
      <c r="D72" s="23"/>
      <c r="E72" s="32"/>
      <c r="F72" s="27"/>
      <c r="G72" s="27"/>
      <c r="H72" s="27"/>
      <c r="I72" s="27"/>
      <c r="J72" s="28"/>
      <c r="K72" s="19"/>
      <c r="L72" s="19"/>
      <c r="M72" s="19"/>
      <c r="N72" s="20"/>
    </row>
    <row r="73" ht="38.25" customHeight="1">
      <c r="A73" s="21"/>
      <c r="B73" t="s" s="38">
        <v>101</v>
      </c>
      <c r="C73" t="s" s="22">
        <v>102</v>
      </c>
      <c r="D73" t="s" s="35">
        <v>103</v>
      </c>
      <c r="E73" s="32">
        <v>3800</v>
      </c>
      <c r="F73" s="27">
        <v>1605</v>
      </c>
      <c r="G73" s="27">
        <v>11448</v>
      </c>
      <c r="H73" s="27">
        <v>3800</v>
      </c>
      <c r="I73" s="27">
        <v>3900</v>
      </c>
      <c r="J73" s="28"/>
      <c r="K73" s="19"/>
      <c r="L73" s="19"/>
      <c r="M73" s="19"/>
      <c r="N73" s="20"/>
    </row>
    <row r="74" ht="13.75" customHeight="1">
      <c r="A74" s="21"/>
      <c r="B74" s="36"/>
      <c r="C74" s="21"/>
      <c r="D74" s="23"/>
      <c r="E74" s="32"/>
      <c r="F74" s="27"/>
      <c r="G74" s="27"/>
      <c r="H74" s="27"/>
      <c r="I74" s="27"/>
      <c r="J74" s="28"/>
      <c r="K74" s="19"/>
      <c r="L74" s="19"/>
      <c r="M74" s="19"/>
      <c r="N74" s="20"/>
    </row>
    <row r="75" ht="25.5" customHeight="1">
      <c r="A75" s="21"/>
      <c r="B75" t="s" s="38">
        <v>104</v>
      </c>
      <c r="C75" t="s" s="22">
        <v>105</v>
      </c>
      <c r="D75" t="s" s="35">
        <v>106</v>
      </c>
      <c r="E75" s="32">
        <v>2000</v>
      </c>
      <c r="F75" s="27">
        <v>8849</v>
      </c>
      <c r="G75" s="27">
        <v>3479</v>
      </c>
      <c r="H75" s="27">
        <v>4000</v>
      </c>
      <c r="I75" s="27">
        <v>5900</v>
      </c>
      <c r="J75" s="28"/>
      <c r="K75" s="19"/>
      <c r="L75" s="19"/>
      <c r="M75" s="19"/>
      <c r="N75" s="20"/>
    </row>
    <row r="76" ht="13.75" customHeight="1">
      <c r="A76" s="21"/>
      <c r="B76" s="38"/>
      <c r="C76" s="22"/>
      <c r="D76" s="47"/>
      <c r="E76" s="48"/>
      <c r="F76" s="49"/>
      <c r="G76" s="50"/>
      <c r="H76" s="27"/>
      <c r="I76" s="27"/>
      <c r="J76" s="28"/>
      <c r="K76" s="19"/>
      <c r="L76" s="19"/>
      <c r="M76" s="19"/>
      <c r="N76" s="20"/>
    </row>
    <row r="77" ht="25.5" customHeight="1">
      <c r="A77" s="21"/>
      <c r="B77" t="s" s="38">
        <v>107</v>
      </c>
      <c r="C77" t="s" s="22">
        <v>108</v>
      </c>
      <c r="D77" t="s" s="35">
        <v>109</v>
      </c>
      <c r="E77" s="32">
        <v>2000</v>
      </c>
      <c r="F77" s="27"/>
      <c r="G77" s="27">
        <v>0</v>
      </c>
      <c r="H77" s="27"/>
      <c r="I77" s="27"/>
      <c r="J77" s="28"/>
      <c r="K77" s="19"/>
      <c r="L77" s="19"/>
      <c r="M77" s="19"/>
      <c r="N77" s="20"/>
    </row>
    <row r="78" ht="13.75" customHeight="1">
      <c r="A78" s="21"/>
      <c r="B78" s="38"/>
      <c r="C78" s="22"/>
      <c r="D78" s="23"/>
      <c r="E78" s="32"/>
      <c r="F78" s="27"/>
      <c r="G78" s="27"/>
      <c r="H78" s="27"/>
      <c r="I78" s="27"/>
      <c r="J78" s="28"/>
      <c r="K78" s="19"/>
      <c r="L78" s="19"/>
      <c r="M78" s="19"/>
      <c r="N78" s="20"/>
    </row>
    <row r="79" ht="13.75" customHeight="1">
      <c r="A79" s="21"/>
      <c r="B79" t="s" s="51">
        <v>110</v>
      </c>
      <c r="C79" t="s" s="22">
        <v>111</v>
      </c>
      <c r="D79" t="s" s="35">
        <v>112</v>
      </c>
      <c r="E79" s="52">
        <v>700</v>
      </c>
      <c r="F79" s="53"/>
      <c r="G79" s="53"/>
      <c r="H79" s="53"/>
      <c r="I79" s="53"/>
      <c r="J79" s="28"/>
      <c r="K79" s="19"/>
      <c r="L79" s="19"/>
      <c r="M79" s="19"/>
      <c r="N79" s="20"/>
    </row>
    <row r="80" ht="13.75" customHeight="1">
      <c r="A80" s="21"/>
      <c r="B80" s="36"/>
      <c r="C80" s="21"/>
      <c r="D80" s="23"/>
      <c r="E80" s="32"/>
      <c r="F80" s="27"/>
      <c r="G80" s="27"/>
      <c r="H80" s="27"/>
      <c r="I80" s="27"/>
      <c r="J80" s="28"/>
      <c r="K80" s="19"/>
      <c r="L80" s="19"/>
      <c r="M80" s="19"/>
      <c r="N80" s="20"/>
    </row>
    <row r="81" ht="13.75" customHeight="1">
      <c r="A81" s="21"/>
      <c r="B81" s="33">
        <v>2220</v>
      </c>
      <c r="C81" t="s" s="22">
        <v>113</v>
      </c>
      <c r="D81" t="s" s="35">
        <v>114</v>
      </c>
      <c r="E81" s="32">
        <v>2000</v>
      </c>
      <c r="F81" s="27">
        <v>837</v>
      </c>
      <c r="G81" s="27">
        <v>9815</v>
      </c>
      <c r="H81" s="27">
        <v>2000</v>
      </c>
      <c r="I81" s="27">
        <v>4000</v>
      </c>
      <c r="J81" s="28"/>
      <c r="K81" s="19"/>
      <c r="L81" s="19"/>
      <c r="M81" s="19"/>
      <c r="N81" s="20"/>
    </row>
    <row r="82" ht="25.5" customHeight="1">
      <c r="A82" s="21"/>
      <c r="B82" t="s" s="38">
        <v>115</v>
      </c>
      <c r="C82" t="s" s="22">
        <v>116</v>
      </c>
      <c r="D82" t="s" s="35">
        <v>117</v>
      </c>
      <c r="E82" s="32">
        <v>500</v>
      </c>
      <c r="F82" s="27">
        <v>1295</v>
      </c>
      <c r="G82" s="27">
        <v>3591</v>
      </c>
      <c r="H82" s="27">
        <v>1500</v>
      </c>
      <c r="I82" s="27"/>
      <c r="J82" s="28"/>
      <c r="K82" s="19"/>
      <c r="L82" s="19"/>
      <c r="M82" s="19"/>
      <c r="N82" s="20"/>
    </row>
    <row r="83" ht="13.75" customHeight="1">
      <c r="A83" s="33">
        <v>2300</v>
      </c>
      <c r="B83" t="s" s="22">
        <v>21</v>
      </c>
      <c r="C83" s="21"/>
      <c r="D83" s="23"/>
      <c r="E83" s="32"/>
      <c r="F83" s="27"/>
      <c r="G83" s="27">
        <v>178</v>
      </c>
      <c r="H83" s="27"/>
      <c r="I83" s="27"/>
      <c r="J83" s="28"/>
      <c r="K83" s="19"/>
      <c r="L83" s="19"/>
      <c r="M83" s="19"/>
      <c r="N83" s="20"/>
    </row>
    <row r="84" ht="13.75" customHeight="1">
      <c r="A84" s="21"/>
      <c r="B84" s="33">
        <v>2305</v>
      </c>
      <c r="C84" t="s" s="22">
        <v>118</v>
      </c>
      <c r="D84" s="23"/>
      <c r="E84" s="32">
        <v>500</v>
      </c>
      <c r="F84" s="27"/>
      <c r="G84" s="27">
        <v>131</v>
      </c>
      <c r="H84" s="27">
        <v>400</v>
      </c>
      <c r="I84" s="27">
        <v>400</v>
      </c>
      <c r="J84" s="28"/>
      <c r="K84" s="19"/>
      <c r="L84" s="19"/>
      <c r="M84" s="19"/>
      <c r="N84" s="20"/>
    </row>
    <row r="85" ht="13.75" customHeight="1">
      <c r="A85" s="21"/>
      <c r="B85" s="33">
        <v>2310</v>
      </c>
      <c r="C85" t="s" s="22">
        <v>119</v>
      </c>
      <c r="D85" t="s" s="35">
        <v>120</v>
      </c>
      <c r="E85" s="32">
        <v>2500</v>
      </c>
      <c r="F85" s="27">
        <v>6056</v>
      </c>
      <c r="G85" s="27"/>
      <c r="H85" s="27">
        <v>2000</v>
      </c>
      <c r="I85" s="27">
        <v>3000</v>
      </c>
      <c r="J85" s="28"/>
      <c r="K85" s="19"/>
      <c r="L85" s="19"/>
      <c r="M85" s="19"/>
      <c r="N85" s="20"/>
    </row>
    <row r="86" ht="13.75" customHeight="1">
      <c r="A86" s="21"/>
      <c r="B86" s="33">
        <v>2320</v>
      </c>
      <c r="C86" t="s" s="22">
        <v>121</v>
      </c>
      <c r="D86" t="s" s="35">
        <v>122</v>
      </c>
      <c r="E86" s="32">
        <v>100</v>
      </c>
      <c r="F86" s="27">
        <v>0</v>
      </c>
      <c r="G86" s="27"/>
      <c r="H86" s="27">
        <v>800</v>
      </c>
      <c r="I86" s="27">
        <v>1000</v>
      </c>
      <c r="J86" s="28"/>
      <c r="K86" s="19"/>
      <c r="L86" s="19"/>
      <c r="M86" s="19"/>
      <c r="N86" s="20"/>
    </row>
    <row r="87" ht="13.75" customHeight="1">
      <c r="A87" s="21"/>
      <c r="B87" s="21"/>
      <c r="C87" s="21"/>
      <c r="D87" s="23"/>
      <c r="E87" s="32"/>
      <c r="F87" s="27"/>
      <c r="G87" s="27"/>
      <c r="H87" s="27"/>
      <c r="I87" s="27"/>
      <c r="J87" s="28"/>
      <c r="K87" s="19"/>
      <c r="L87" s="19"/>
      <c r="M87" s="19"/>
      <c r="N87" s="20"/>
    </row>
    <row r="88" ht="13.75" customHeight="1">
      <c r="A88" s="33">
        <v>2400</v>
      </c>
      <c r="B88" t="s" s="22">
        <v>22</v>
      </c>
      <c r="C88" s="21"/>
      <c r="D88" s="23"/>
      <c r="E88" s="32"/>
      <c r="F88" s="27">
        <v>1060</v>
      </c>
      <c r="G88" s="27">
        <v>57</v>
      </c>
      <c r="H88" s="27"/>
      <c r="I88" s="27"/>
      <c r="J88" s="28"/>
      <c r="K88" s="19"/>
      <c r="L88" s="19"/>
      <c r="M88" s="19"/>
      <c r="N88" s="20"/>
    </row>
    <row r="89" ht="25.5" customHeight="1">
      <c r="A89" s="21"/>
      <c r="B89" s="33">
        <v>2401</v>
      </c>
      <c r="C89" t="s" s="22">
        <v>123</v>
      </c>
      <c r="D89" t="s" s="35">
        <v>124</v>
      </c>
      <c r="E89" s="32">
        <f>'MX-US Conf- Sue'!$F$32</f>
        <v>37500</v>
      </c>
      <c r="F89" s="27">
        <v>1403</v>
      </c>
      <c r="G89" s="27">
        <f>'MX-US Conf- Sue'!G32</f>
        <v>0</v>
      </c>
      <c r="H89" s="27">
        <v>1200</v>
      </c>
      <c r="I89" s="27">
        <v>500</v>
      </c>
      <c r="J89" s="28"/>
      <c r="K89" s="19"/>
      <c r="L89" s="19"/>
      <c r="M89" s="19"/>
      <c r="N89" s="20"/>
    </row>
    <row r="90" ht="13.75" customHeight="1">
      <c r="A90" s="21"/>
      <c r="B90" s="33">
        <v>2402</v>
      </c>
      <c r="C90" t="s" s="22">
        <v>125</v>
      </c>
      <c r="D90" t="s" s="35">
        <v>126</v>
      </c>
      <c r="E90" s="32"/>
      <c r="F90" s="27"/>
      <c r="G90" s="27">
        <v>500</v>
      </c>
      <c r="H90" s="27">
        <v>200</v>
      </c>
      <c r="I90" s="27">
        <v>500</v>
      </c>
      <c r="J90" s="28"/>
      <c r="K90" s="19"/>
      <c r="L90" s="19"/>
      <c r="M90" s="19"/>
      <c r="N90" s="20"/>
    </row>
    <row r="91" ht="13.75" customHeight="1">
      <c r="A91" s="21"/>
      <c r="B91" s="33">
        <v>2405</v>
      </c>
      <c r="C91" t="s" s="22">
        <v>127</v>
      </c>
      <c r="D91" t="s" s="35">
        <v>26</v>
      </c>
      <c r="E91" s="32">
        <f>'DISTRICT CONF-Wendy'!$E$30</f>
        <v>50075</v>
      </c>
      <c r="F91" s="27">
        <v>35729</v>
      </c>
      <c r="G91" s="27">
        <v>46626</v>
      </c>
      <c r="H91" s="27">
        <v>49500</v>
      </c>
      <c r="I91" s="27">
        <v>43000</v>
      </c>
      <c r="J91" s="28"/>
      <c r="K91" s="19"/>
      <c r="L91" s="19"/>
      <c r="M91" s="19"/>
      <c r="N91" s="20"/>
    </row>
    <row r="92" ht="13.75" customHeight="1">
      <c r="A92" s="21"/>
      <c r="B92" s="33">
        <v>2410</v>
      </c>
      <c r="C92" t="s" s="22">
        <v>128</v>
      </c>
      <c r="D92" t="s" s="35">
        <v>129</v>
      </c>
      <c r="E92" s="32">
        <v>3000</v>
      </c>
      <c r="F92" s="27">
        <v>300</v>
      </c>
      <c r="G92" s="27">
        <v>11128</v>
      </c>
      <c r="H92" s="27">
        <v>2000</v>
      </c>
      <c r="I92" s="27">
        <v>6500</v>
      </c>
      <c r="J92" s="28"/>
      <c r="K92" s="19"/>
      <c r="L92" s="19"/>
      <c r="M92" s="19"/>
      <c r="N92" s="20"/>
    </row>
    <row r="93" ht="25.5" customHeight="1">
      <c r="A93" s="21"/>
      <c r="B93" s="33">
        <v>2420</v>
      </c>
      <c r="C93" t="s" s="22">
        <v>130</v>
      </c>
      <c r="D93" t="s" s="35">
        <v>131</v>
      </c>
      <c r="E93" s="32">
        <v>1875</v>
      </c>
      <c r="F93" s="27">
        <v>0</v>
      </c>
      <c r="G93" s="27">
        <v>0</v>
      </c>
      <c r="H93" s="27">
        <v>1500</v>
      </c>
      <c r="I93" s="27">
        <v>2600</v>
      </c>
      <c r="J93" s="28"/>
      <c r="K93" s="19"/>
      <c r="L93" s="19"/>
      <c r="M93" s="19"/>
      <c r="N93" s="20"/>
    </row>
    <row r="94" ht="25.5" customHeight="1">
      <c r="A94" s="21"/>
      <c r="B94" s="33">
        <v>2425</v>
      </c>
      <c r="C94" t="s" s="22">
        <v>132</v>
      </c>
      <c r="D94" t="s" s="35">
        <v>133</v>
      </c>
      <c r="E94" s="32">
        <v>7400</v>
      </c>
      <c r="F94" s="27">
        <v>2715</v>
      </c>
      <c r="G94" s="27">
        <v>3967</v>
      </c>
      <c r="H94" s="27">
        <v>8500</v>
      </c>
      <c r="I94" s="27">
        <v>8250</v>
      </c>
      <c r="J94" s="28"/>
      <c r="K94" s="19"/>
      <c r="L94" s="19"/>
      <c r="M94" s="19"/>
      <c r="N94" s="20"/>
    </row>
    <row r="95" ht="13.75" customHeight="1">
      <c r="A95" s="21"/>
      <c r="B95" s="33">
        <v>2430</v>
      </c>
      <c r="C95" t="s" s="22">
        <v>134</v>
      </c>
      <c r="D95" s="23"/>
      <c r="E95" s="32"/>
      <c r="F95" s="27">
        <v>887</v>
      </c>
      <c r="G95" s="27"/>
      <c r="H95" s="27"/>
      <c r="I95" s="27"/>
      <c r="J95" s="28"/>
      <c r="K95" s="19"/>
      <c r="L95" s="19"/>
      <c r="M95" s="19"/>
      <c r="N95" s="20"/>
    </row>
    <row r="96" ht="13.75" customHeight="1">
      <c r="A96" s="21"/>
      <c r="B96" s="33">
        <v>2440</v>
      </c>
      <c r="C96" t="s" s="22">
        <v>135</v>
      </c>
      <c r="D96" t="s" s="35">
        <v>136</v>
      </c>
      <c r="E96" s="32">
        <v>250</v>
      </c>
      <c r="F96" s="27"/>
      <c r="G96" s="27">
        <v>0</v>
      </c>
      <c r="H96" s="27"/>
      <c r="I96" s="27">
        <v>0</v>
      </c>
      <c r="J96" s="28"/>
      <c r="K96" s="19"/>
      <c r="L96" s="19"/>
      <c r="M96" s="19"/>
      <c r="N96" s="20"/>
    </row>
    <row r="97" ht="13.75" customHeight="1">
      <c r="A97" s="21"/>
      <c r="B97" s="21"/>
      <c r="C97" s="21"/>
      <c r="D97" s="23"/>
      <c r="E97" s="32"/>
      <c r="F97" s="27"/>
      <c r="G97" s="27"/>
      <c r="H97" s="27"/>
      <c r="I97" s="27"/>
      <c r="J97" s="28"/>
      <c r="K97" s="19"/>
      <c r="L97" s="19"/>
      <c r="M97" s="19"/>
      <c r="N97" s="20"/>
    </row>
    <row r="98" ht="13.75" customHeight="1">
      <c r="A98" s="33">
        <v>2500</v>
      </c>
      <c r="B98" t="s" s="22">
        <v>137</v>
      </c>
      <c r="C98" s="21"/>
      <c r="D98" s="23"/>
      <c r="E98" s="32"/>
      <c r="F98" s="27"/>
      <c r="G98" s="27"/>
      <c r="H98" s="27"/>
      <c r="I98" s="27"/>
      <c r="J98" s="28"/>
      <c r="K98" s="19"/>
      <c r="L98" s="19"/>
      <c r="M98" s="19"/>
      <c r="N98" s="20"/>
    </row>
    <row r="99" ht="25.5" customHeight="1">
      <c r="A99" s="21"/>
      <c r="B99" s="33">
        <v>2510</v>
      </c>
      <c r="C99" t="s" s="22">
        <v>138</v>
      </c>
      <c r="D99" t="s" s="35">
        <v>34</v>
      </c>
      <c r="E99" s="32">
        <v>1500</v>
      </c>
      <c r="F99" s="27"/>
      <c r="G99" s="27">
        <v>1323</v>
      </c>
      <c r="H99" s="27">
        <v>1600</v>
      </c>
      <c r="I99" s="27">
        <v>3000</v>
      </c>
      <c r="J99" s="28"/>
      <c r="K99" s="19"/>
      <c r="L99" s="19"/>
      <c r="M99" s="19"/>
      <c r="N99" s="20"/>
    </row>
    <row r="100" ht="13.75" customHeight="1">
      <c r="A100" s="21"/>
      <c r="B100" s="33">
        <v>2511</v>
      </c>
      <c r="C100" t="s" s="22">
        <v>139</v>
      </c>
      <c r="D100" t="s" s="35">
        <v>140</v>
      </c>
      <c r="E100" s="32">
        <v>500</v>
      </c>
      <c r="F100" s="27"/>
      <c r="G100" s="27"/>
      <c r="H100" s="27">
        <v>500</v>
      </c>
      <c r="I100" s="27"/>
      <c r="J100" t="s" s="43">
        <v>141</v>
      </c>
      <c r="K100" s="19"/>
      <c r="L100" s="19"/>
      <c r="M100" s="19"/>
      <c r="N100" s="20"/>
    </row>
    <row r="101" ht="13.75" customHeight="1">
      <c r="A101" s="33">
        <v>2600</v>
      </c>
      <c r="B101" t="s" s="22">
        <v>38</v>
      </c>
      <c r="C101" s="21"/>
      <c r="D101" s="23"/>
      <c r="E101" s="32"/>
      <c r="F101" s="27"/>
      <c r="G101" s="27"/>
      <c r="H101" s="27"/>
      <c r="I101" s="27"/>
      <c r="J101" s="28"/>
      <c r="K101" s="19"/>
      <c r="L101" s="19"/>
      <c r="M101" s="19"/>
      <c r="N101" s="20"/>
    </row>
    <row r="102" ht="25.5" customHeight="1">
      <c r="A102" s="21"/>
      <c r="B102" s="33">
        <v>2601</v>
      </c>
      <c r="C102" t="s" s="22">
        <v>142</v>
      </c>
      <c r="D102" t="s" s="35">
        <v>143</v>
      </c>
      <c r="E102" s="32">
        <v>0</v>
      </c>
      <c r="F102" s="27">
        <v>0</v>
      </c>
      <c r="G102" s="27">
        <v>0</v>
      </c>
      <c r="H102" s="27">
        <v>1600</v>
      </c>
      <c r="I102" s="27">
        <v>1000</v>
      </c>
      <c r="J102" s="28"/>
      <c r="K102" s="19"/>
      <c r="L102" s="19"/>
      <c r="M102" s="19"/>
      <c r="N102" s="20"/>
    </row>
    <row r="103" ht="13.75" customHeight="1">
      <c r="A103" s="21"/>
      <c r="B103" s="33">
        <v>2610</v>
      </c>
      <c r="C103" t="s" s="22">
        <v>144</v>
      </c>
      <c r="D103" s="35"/>
      <c r="E103" s="32">
        <v>100</v>
      </c>
      <c r="F103" s="27">
        <v>0</v>
      </c>
      <c r="G103" s="27"/>
      <c r="H103" s="27">
        <v>450</v>
      </c>
      <c r="I103" s="27">
        <v>450</v>
      </c>
      <c r="J103" s="28"/>
      <c r="K103" s="19"/>
      <c r="L103" s="19"/>
      <c r="M103" s="19"/>
      <c r="N103" s="20"/>
    </row>
    <row r="104" ht="13.75" customHeight="1">
      <c r="A104" s="21"/>
      <c r="B104" s="33">
        <v>2615</v>
      </c>
      <c r="C104" t="s" s="22">
        <v>145</v>
      </c>
      <c r="D104" t="s" s="35">
        <v>146</v>
      </c>
      <c r="E104" s="32">
        <f>40*500+6*500</f>
        <v>23000</v>
      </c>
      <c r="F104" s="27">
        <v>7951</v>
      </c>
      <c r="G104" s="27">
        <v>28918</v>
      </c>
      <c r="H104" s="27">
        <v>26500</v>
      </c>
      <c r="I104" s="27">
        <v>28000</v>
      </c>
      <c r="J104" s="28"/>
      <c r="K104" s="19"/>
      <c r="L104" s="19"/>
      <c r="M104" s="19"/>
      <c r="N104" s="20"/>
    </row>
    <row r="105" ht="13.75" customHeight="1">
      <c r="A105" s="21"/>
      <c r="B105" s="33">
        <v>2616</v>
      </c>
      <c r="C105" t="s" s="22">
        <v>147</v>
      </c>
      <c r="D105" s="23"/>
      <c r="E105" s="32">
        <v>500</v>
      </c>
      <c r="F105" s="27">
        <v>118</v>
      </c>
      <c r="G105" s="27"/>
      <c r="H105" s="27">
        <v>1000</v>
      </c>
      <c r="I105" s="27">
        <v>2000</v>
      </c>
      <c r="J105" s="54">
        <v>2605</v>
      </c>
      <c r="K105" s="19"/>
      <c r="L105" s="19"/>
      <c r="M105" s="19"/>
      <c r="N105" s="20"/>
    </row>
    <row r="106" ht="63.75" customHeight="1">
      <c r="A106" s="21"/>
      <c r="B106" s="33">
        <v>2620</v>
      </c>
      <c r="C106" t="s" s="22">
        <v>148</v>
      </c>
      <c r="D106" t="s" s="35">
        <v>149</v>
      </c>
      <c r="E106" s="32">
        <v>3200</v>
      </c>
      <c r="F106" s="27"/>
      <c r="G106" s="27"/>
      <c r="H106" s="27"/>
      <c r="I106" s="27"/>
      <c r="J106" s="28"/>
      <c r="K106" s="19"/>
      <c r="L106" s="19"/>
      <c r="M106" s="19"/>
      <c r="N106" s="20"/>
    </row>
    <row r="107" ht="13.75" customHeight="1">
      <c r="A107" s="21"/>
      <c r="B107" s="55">
        <v>2630</v>
      </c>
      <c r="C107" t="s" s="22">
        <v>150</v>
      </c>
      <c r="D107" t="s" s="35">
        <v>151</v>
      </c>
      <c r="E107" s="32">
        <v>500</v>
      </c>
      <c r="F107" s="27"/>
      <c r="G107" s="27"/>
      <c r="H107" s="27">
        <v>750</v>
      </c>
      <c r="I107" s="27">
        <v>1000</v>
      </c>
      <c r="J107" s="28"/>
      <c r="K107" s="19"/>
      <c r="L107" s="19"/>
      <c r="M107" s="19"/>
      <c r="N107" s="20"/>
    </row>
    <row r="108" ht="38.25" customHeight="1">
      <c r="A108" s="21"/>
      <c r="B108" s="33">
        <v>2640</v>
      </c>
      <c r="C108" t="s" s="22">
        <v>152</v>
      </c>
      <c r="D108" t="s" s="35">
        <v>153</v>
      </c>
      <c r="E108" s="32">
        <v>0</v>
      </c>
      <c r="F108" s="27">
        <v>523</v>
      </c>
      <c r="G108" s="27">
        <v>0</v>
      </c>
      <c r="H108" s="27">
        <v>600</v>
      </c>
      <c r="I108" s="27"/>
      <c r="J108" s="28"/>
      <c r="K108" s="19"/>
      <c r="L108" s="19"/>
      <c r="M108" s="19"/>
      <c r="N108" s="20"/>
    </row>
    <row r="109" ht="13.75" customHeight="1">
      <c r="A109" s="33">
        <v>2700</v>
      </c>
      <c r="B109" t="s" s="22">
        <v>46</v>
      </c>
      <c r="C109" s="21"/>
      <c r="D109" s="23"/>
      <c r="E109" s="32"/>
      <c r="F109" s="27"/>
      <c r="G109" s="27">
        <v>220</v>
      </c>
      <c r="H109" s="27"/>
      <c r="I109" s="27"/>
      <c r="J109" s="28"/>
      <c r="K109" s="19"/>
      <c r="L109" s="19"/>
      <c r="M109" s="19"/>
      <c r="N109" s="20"/>
    </row>
    <row r="110" ht="13.75" customHeight="1">
      <c r="A110" s="21"/>
      <c r="B110" s="33">
        <v>2705</v>
      </c>
      <c r="C110" t="s" s="22">
        <v>47</v>
      </c>
      <c r="D110" t="s" s="35">
        <v>154</v>
      </c>
      <c r="E110" s="32">
        <v>0</v>
      </c>
      <c r="F110" s="27">
        <v>0</v>
      </c>
      <c r="G110" s="27">
        <v>0</v>
      </c>
      <c r="H110" s="27">
        <v>1750</v>
      </c>
      <c r="I110" s="27">
        <v>1750</v>
      </c>
      <c r="J110" s="28"/>
      <c r="K110" s="19"/>
      <c r="L110" s="19"/>
      <c r="M110" s="19"/>
      <c r="N110" s="20"/>
    </row>
    <row r="111" ht="13.75" customHeight="1">
      <c r="A111" s="21"/>
      <c r="B111" s="33">
        <v>2710</v>
      </c>
      <c r="C111" t="s" s="22">
        <v>155</v>
      </c>
      <c r="D111" t="s" s="35">
        <v>156</v>
      </c>
      <c r="E111" s="32">
        <v>600</v>
      </c>
      <c r="F111" s="27"/>
      <c r="G111" s="27">
        <v>87</v>
      </c>
      <c r="H111" s="27">
        <v>1200</v>
      </c>
      <c r="I111" s="27">
        <v>500</v>
      </c>
      <c r="J111" s="28"/>
      <c r="K111" s="19"/>
      <c r="L111" s="19"/>
      <c r="M111" s="19"/>
      <c r="N111" s="20"/>
    </row>
    <row r="112" ht="13.75" customHeight="1">
      <c r="A112" s="21"/>
      <c r="B112" s="33">
        <v>2715</v>
      </c>
      <c r="C112" t="s" s="22">
        <v>157</v>
      </c>
      <c r="D112" t="s" s="35">
        <v>53</v>
      </c>
      <c r="E112" s="32">
        <f>'RYLA-Jen'!$E$24</f>
        <v>61100</v>
      </c>
      <c r="F112" s="27">
        <v>5927</v>
      </c>
      <c r="G112" s="27">
        <v>48817</v>
      </c>
      <c r="H112" s="27">
        <v>55800</v>
      </c>
      <c r="I112" s="27">
        <v>53300</v>
      </c>
      <c r="J112" s="28"/>
      <c r="K112" s="19"/>
      <c r="L112" s="19"/>
      <c r="M112" s="19"/>
      <c r="N112" s="20"/>
    </row>
    <row r="113" ht="13.75" customHeight="1">
      <c r="A113" s="21"/>
      <c r="B113" s="33">
        <v>2720</v>
      </c>
      <c r="C113" t="s" s="22">
        <v>158</v>
      </c>
      <c r="D113" t="s" s="35">
        <v>159</v>
      </c>
      <c r="E113" s="32">
        <f>'RYE BUDGET-Cindy'!$E$42</f>
        <v>28250</v>
      </c>
      <c r="F113" s="27">
        <v>18500</v>
      </c>
      <c r="G113" s="27">
        <v>11928</v>
      </c>
      <c r="H113" s="27">
        <v>38200</v>
      </c>
      <c r="I113" s="27">
        <v>41000</v>
      </c>
      <c r="J113" s="28"/>
      <c r="K113" s="19"/>
      <c r="L113" s="19"/>
      <c r="M113" s="19"/>
      <c r="N113" s="20"/>
    </row>
    <row r="114" ht="13.75" customHeight="1">
      <c r="A114" s="21"/>
      <c r="B114" s="33">
        <v>2730</v>
      </c>
      <c r="C114" t="s" s="22">
        <v>160</v>
      </c>
      <c r="D114" s="35"/>
      <c r="E114" s="32">
        <v>250</v>
      </c>
      <c r="F114" s="27">
        <v>65</v>
      </c>
      <c r="G114" s="27"/>
      <c r="H114" s="27"/>
      <c r="I114" s="27"/>
      <c r="J114" s="28"/>
      <c r="K114" s="19"/>
      <c r="L114" s="19"/>
      <c r="M114" s="19"/>
      <c r="N114" s="20"/>
    </row>
    <row r="115" ht="13.75" customHeight="1">
      <c r="A115" s="21"/>
      <c r="B115" s="21"/>
      <c r="C115" s="21"/>
      <c r="D115" s="23"/>
      <c r="E115" s="32"/>
      <c r="F115" s="27"/>
      <c r="G115" s="27"/>
      <c r="H115" s="27"/>
      <c r="I115" s="27"/>
      <c r="J115" s="28"/>
      <c r="K115" s="19"/>
      <c r="L115" s="19"/>
      <c r="M115" s="19"/>
      <c r="N115" s="20"/>
    </row>
    <row r="116" ht="13.75" customHeight="1">
      <c r="A116" s="21"/>
      <c r="B116" s="21"/>
      <c r="C116" t="s" s="22">
        <v>161</v>
      </c>
      <c r="D116" s="23"/>
      <c r="E116" s="32"/>
      <c r="F116" s="27">
        <v>500</v>
      </c>
      <c r="G116" s="27"/>
      <c r="H116" s="27"/>
      <c r="I116" s="27"/>
      <c r="J116" s="28"/>
      <c r="K116" s="19"/>
      <c r="L116" s="19"/>
      <c r="M116" s="19"/>
      <c r="N116" s="20"/>
    </row>
    <row r="117" ht="13.75" customHeight="1">
      <c r="A117" s="21"/>
      <c r="B117" s="21"/>
      <c r="C117" s="21"/>
      <c r="D117" t="s" s="35">
        <v>162</v>
      </c>
      <c r="E117" s="45">
        <f>SUM(E46:E115)</f>
        <v>357513</v>
      </c>
      <c r="F117" s="46">
        <f>SUM(F46:F116)</f>
        <v>191071.15</v>
      </c>
      <c r="G117" s="46">
        <f>SUM(G46:G115)</f>
        <v>294534.22</v>
      </c>
      <c r="H117" s="46">
        <f>SUM(H47:H115)</f>
        <v>322242</v>
      </c>
      <c r="I117" s="46">
        <f>SUM(I46:I115)</f>
        <v>308865</v>
      </c>
      <c r="J117" s="28"/>
      <c r="K117" s="19"/>
      <c r="L117" s="19"/>
      <c r="M117" s="19"/>
      <c r="N117" s="20"/>
    </row>
    <row r="118" ht="13.75" customHeight="1">
      <c r="A118" s="21"/>
      <c r="B118" s="21"/>
      <c r="C118" s="27"/>
      <c r="D118" s="35"/>
      <c r="E118" s="32"/>
      <c r="F118" s="27"/>
      <c r="G118" s="27"/>
      <c r="H118" s="27"/>
      <c r="I118" s="27"/>
      <c r="J118" s="28"/>
      <c r="K118" s="19"/>
      <c r="L118" s="19"/>
      <c r="M118" s="19"/>
      <c r="N118" s="20"/>
    </row>
    <row r="119" ht="13.75" customHeight="1">
      <c r="A119" s="21"/>
      <c r="B119" s="21"/>
      <c r="C119" s="21"/>
      <c r="D119" s="35"/>
      <c r="E119" s="32"/>
      <c r="F119" s="27"/>
      <c r="G119" s="27"/>
      <c r="H119" s="27"/>
      <c r="I119" s="27"/>
      <c r="J119" s="28"/>
      <c r="K119" s="19"/>
      <c r="L119" s="19"/>
      <c r="M119" s="19"/>
      <c r="N119" s="20"/>
    </row>
    <row r="120" ht="13.75" customHeight="1">
      <c r="A120" s="21"/>
      <c r="B120" s="21"/>
      <c r="C120" s="21"/>
      <c r="D120" s="35"/>
      <c r="E120" s="32"/>
      <c r="F120" s="27"/>
      <c r="G120" s="27"/>
      <c r="H120" s="27"/>
      <c r="I120" s="27"/>
      <c r="J120" s="28"/>
      <c r="K120" s="19"/>
      <c r="L120" s="19"/>
      <c r="M120" s="19"/>
      <c r="N120" s="20"/>
    </row>
    <row r="121" ht="13.75" customHeight="1">
      <c r="A121" s="21"/>
      <c r="B121" s="21"/>
      <c r="C121" s="21"/>
      <c r="D121" t="s" s="35">
        <v>163</v>
      </c>
      <c r="E121" s="45">
        <f>(E43-E117)</f>
        <v>-4215</v>
      </c>
      <c r="F121" s="46">
        <f>(F43-F117)</f>
        <v>17756.8</v>
      </c>
      <c r="G121" s="46">
        <f>(G43-G117)</f>
        <v>-7717.22</v>
      </c>
      <c r="H121" s="46">
        <f>(H43-H117)</f>
        <v>353</v>
      </c>
      <c r="I121" s="46">
        <f>I43-I117</f>
        <v>2385</v>
      </c>
      <c r="J121" s="28"/>
      <c r="K121" s="19"/>
      <c r="L121" s="19"/>
      <c r="M121" s="19"/>
      <c r="N121" s="20"/>
    </row>
    <row r="122" ht="13.75" customHeight="1">
      <c r="A122" s="21"/>
      <c r="B122" s="21"/>
      <c r="C122" s="21"/>
      <c r="D122" s="23"/>
      <c r="E122" s="32"/>
      <c r="F122" s="27"/>
      <c r="G122" s="27"/>
      <c r="H122" s="27"/>
      <c r="I122" s="27"/>
      <c r="J122" s="28"/>
      <c r="K122" s="19"/>
      <c r="L122" s="19"/>
      <c r="M122" s="19"/>
      <c r="N122" s="20"/>
    </row>
    <row r="123" ht="13.75" customHeight="1">
      <c r="A123" s="21"/>
      <c r="B123" s="21"/>
      <c r="C123" s="56">
        <v>1407</v>
      </c>
      <c r="D123" t="s" s="35">
        <v>164</v>
      </c>
      <c r="E123" s="57">
        <f>E121/$C$123</f>
        <v>-2.99573560767591</v>
      </c>
      <c r="F123" s="58">
        <f>F121/$C$123</f>
        <v>12.6203269367448</v>
      </c>
      <c r="G123" s="58">
        <f>G121/$C$123</f>
        <v>-5.48487562189055</v>
      </c>
      <c r="H123" s="46"/>
      <c r="I123" s="46"/>
      <c r="J123" s="28"/>
      <c r="K123" s="19"/>
      <c r="L123" s="19"/>
      <c r="M123" s="19"/>
      <c r="N123" s="20"/>
    </row>
    <row r="124" ht="13.75" customHeight="1">
      <c r="A124" s="21"/>
      <c r="B124" s="21"/>
      <c r="C124" s="21"/>
      <c r="D124" s="23"/>
      <c r="E124" s="32"/>
      <c r="F124" s="27"/>
      <c r="G124" s="27"/>
      <c r="H124" s="27"/>
      <c r="I124" s="27"/>
      <c r="J124" s="28"/>
      <c r="K124" s="19"/>
      <c r="L124" s="19"/>
      <c r="M124" s="19"/>
      <c r="N124" s="20"/>
    </row>
    <row r="125" ht="13.75" customHeight="1">
      <c r="A125" s="21"/>
      <c r="B125" s="21"/>
      <c r="C125" s="21"/>
      <c r="D125" s="23"/>
      <c r="E125" s="32"/>
      <c r="F125" s="27"/>
      <c r="G125" s="27"/>
      <c r="H125" s="27"/>
      <c r="I125" s="27"/>
      <c r="J125" s="28"/>
      <c r="K125" s="19"/>
      <c r="L125" s="19"/>
      <c r="M125" s="19"/>
      <c r="N125" s="20"/>
    </row>
    <row r="126" ht="13.75" customHeight="1">
      <c r="A126" s="21"/>
      <c r="B126" s="21"/>
      <c r="C126" s="21"/>
      <c r="D126" s="23"/>
      <c r="E126" s="32"/>
      <c r="F126" s="27"/>
      <c r="G126" s="27"/>
      <c r="H126" s="27"/>
      <c r="I126" s="27"/>
      <c r="J126" s="28"/>
      <c r="K126" s="19"/>
      <c r="L126" s="19"/>
      <c r="M126" s="19"/>
      <c r="N126" s="20"/>
    </row>
    <row r="127" ht="13.75" customHeight="1">
      <c r="A127" s="21"/>
      <c r="B127" s="21"/>
      <c r="C127" s="21"/>
      <c r="D127" s="23"/>
      <c r="E127" s="32"/>
      <c r="F127" s="27"/>
      <c r="G127" s="27"/>
      <c r="H127" s="27"/>
      <c r="I127" s="27"/>
      <c r="J127" s="28"/>
      <c r="K127" s="19"/>
      <c r="L127" s="19"/>
      <c r="M127" s="19"/>
      <c r="N127" s="20"/>
    </row>
    <row r="128" ht="13.75" customHeight="1">
      <c r="A128" s="59"/>
      <c r="B128" s="59"/>
      <c r="C128" s="59"/>
      <c r="D128" s="60"/>
      <c r="E128" s="32"/>
      <c r="F128" s="27"/>
      <c r="G128" s="27"/>
      <c r="H128" s="27"/>
      <c r="I128" s="27"/>
      <c r="J128" s="28"/>
      <c r="K128" s="19"/>
      <c r="L128" s="19"/>
      <c r="M128" s="19"/>
      <c r="N128" s="20"/>
    </row>
    <row r="129" ht="13.75" customHeight="1">
      <c r="A129" s="28"/>
      <c r="B129" s="19"/>
      <c r="C129" s="20"/>
      <c r="D129" s="61"/>
      <c r="E129" s="62"/>
      <c r="F129" s="10"/>
      <c r="G129" s="10"/>
      <c r="H129" s="10"/>
      <c r="I129" s="10"/>
      <c r="J129" s="19"/>
      <c r="K129" s="19"/>
      <c r="L129" s="19"/>
      <c r="M129" s="19"/>
      <c r="N129" s="20"/>
    </row>
    <row r="130" ht="13.55" customHeight="1">
      <c r="A130" s="28"/>
      <c r="B130" s="19"/>
      <c r="C130" s="19"/>
      <c r="D130" s="63"/>
      <c r="E130" s="64"/>
      <c r="F130" s="19"/>
      <c r="G130" s="19"/>
      <c r="H130" s="19"/>
      <c r="I130" s="19"/>
      <c r="J130" s="19"/>
      <c r="K130" s="19"/>
      <c r="L130" s="19"/>
      <c r="M130" s="19"/>
      <c r="N130" s="20"/>
    </row>
    <row r="131" ht="13.55" customHeight="1">
      <c r="A131" s="28"/>
      <c r="B131" s="19"/>
      <c r="C131" s="19"/>
      <c r="D131" s="65"/>
      <c r="E131" s="64"/>
      <c r="F131" s="19"/>
      <c r="G131" s="19"/>
      <c r="H131" s="19"/>
      <c r="I131" s="19"/>
      <c r="J131" s="19"/>
      <c r="K131" s="19"/>
      <c r="L131" s="19"/>
      <c r="M131" s="19"/>
      <c r="N131" s="20"/>
    </row>
    <row r="132" ht="13.55" customHeight="1">
      <c r="A132" s="28"/>
      <c r="B132" s="19"/>
      <c r="C132" s="19"/>
      <c r="D132" s="65"/>
      <c r="E132" s="64"/>
      <c r="F132" s="19"/>
      <c r="G132" s="19"/>
      <c r="H132" s="19"/>
      <c r="I132" s="19"/>
      <c r="J132" s="19"/>
      <c r="K132" s="19"/>
      <c r="L132" s="19"/>
      <c r="M132" s="19"/>
      <c r="N132" s="20"/>
    </row>
    <row r="133" ht="13.55" customHeight="1">
      <c r="A133" s="28"/>
      <c r="B133" s="19"/>
      <c r="C133" s="19"/>
      <c r="D133" s="65"/>
      <c r="E133" s="64"/>
      <c r="F133" s="19"/>
      <c r="G133" s="19"/>
      <c r="H133" s="19"/>
      <c r="I133" s="19"/>
      <c r="J133" s="19"/>
      <c r="K133" s="19"/>
      <c r="L133" s="19"/>
      <c r="M133" s="19"/>
      <c r="N133" s="20"/>
    </row>
    <row r="134" ht="13.55" customHeight="1">
      <c r="A134" s="28"/>
      <c r="B134" s="19"/>
      <c r="C134" s="19"/>
      <c r="D134" s="65"/>
      <c r="E134" s="64"/>
      <c r="F134" s="19"/>
      <c r="G134" s="19"/>
      <c r="H134" s="19"/>
      <c r="I134" s="19"/>
      <c r="J134" s="19"/>
      <c r="K134" s="19"/>
      <c r="L134" s="19"/>
      <c r="M134" s="19"/>
      <c r="N134" s="20"/>
    </row>
    <row r="135" ht="13.55" customHeight="1">
      <c r="A135" s="28"/>
      <c r="B135" s="19"/>
      <c r="C135" s="19"/>
      <c r="D135" s="65"/>
      <c r="E135" s="64"/>
      <c r="F135" s="19"/>
      <c r="G135" s="19"/>
      <c r="H135" s="19"/>
      <c r="I135" s="19"/>
      <c r="J135" s="19"/>
      <c r="K135" s="19"/>
      <c r="L135" s="19"/>
      <c r="M135" s="19"/>
      <c r="N135" s="20"/>
    </row>
    <row r="136" ht="13.55" customHeight="1">
      <c r="A136" s="28"/>
      <c r="B136" s="19"/>
      <c r="C136" s="19"/>
      <c r="D136" s="65"/>
      <c r="E136" s="64"/>
      <c r="F136" s="19"/>
      <c r="G136" s="19"/>
      <c r="H136" s="19"/>
      <c r="I136" s="19"/>
      <c r="J136" s="19"/>
      <c r="K136" s="19"/>
      <c r="L136" s="19"/>
      <c r="M136" s="19"/>
      <c r="N136" s="20"/>
    </row>
    <row r="137" ht="13.55" customHeight="1">
      <c r="A137" s="28"/>
      <c r="B137" s="19"/>
      <c r="C137" s="19"/>
      <c r="D137" s="65"/>
      <c r="E137" s="64"/>
      <c r="F137" s="19"/>
      <c r="G137" s="19"/>
      <c r="H137" s="19"/>
      <c r="I137" s="19"/>
      <c r="J137" s="19"/>
      <c r="K137" s="19"/>
      <c r="L137" s="19"/>
      <c r="M137" s="19"/>
      <c r="N137" s="20"/>
    </row>
    <row r="138" ht="13.55" customHeight="1">
      <c r="A138" s="28"/>
      <c r="B138" s="19"/>
      <c r="C138" s="19"/>
      <c r="D138" s="65"/>
      <c r="E138" s="64"/>
      <c r="F138" s="19"/>
      <c r="G138" s="19"/>
      <c r="H138" s="19"/>
      <c r="I138" s="19"/>
      <c r="J138" s="19"/>
      <c r="K138" s="19"/>
      <c r="L138" s="19"/>
      <c r="M138" s="19"/>
      <c r="N138" s="20"/>
    </row>
    <row r="139" ht="13.55" customHeight="1">
      <c r="A139" s="28"/>
      <c r="B139" s="19"/>
      <c r="C139" s="19"/>
      <c r="D139" s="65"/>
      <c r="E139" s="64"/>
      <c r="F139" s="19"/>
      <c r="G139" s="19"/>
      <c r="H139" s="19"/>
      <c r="I139" s="19"/>
      <c r="J139" s="19"/>
      <c r="K139" s="19"/>
      <c r="L139" s="19"/>
      <c r="M139" s="19"/>
      <c r="N139" s="20"/>
    </row>
    <row r="140" ht="13.75" customHeight="1">
      <c r="A140" s="66"/>
      <c r="B140" s="17"/>
      <c r="C140" t="s" s="67">
        <v>165</v>
      </c>
      <c r="D140" s="68"/>
      <c r="E140" s="69"/>
      <c r="F140" s="17"/>
      <c r="G140" s="17"/>
      <c r="H140" s="17"/>
      <c r="I140" s="17"/>
      <c r="J140" s="17"/>
      <c r="K140" s="17"/>
      <c r="L140" s="17"/>
      <c r="M140" s="17"/>
      <c r="N140" s="70"/>
    </row>
  </sheetData>
  <mergeCells count="2">
    <mergeCell ref="A45:B45"/>
    <mergeCell ref="A5:B5"/>
  </mergeCells>
  <conditionalFormatting sqref="D32">
    <cfRule type="cellIs" dxfId="0" priority="1" operator="lessThan" stopIfTrue="1">
      <formula>0</formula>
    </cfRule>
  </conditionalFormatting>
  <pageMargins left="0.25" right="0.25" top="0.75" bottom="0.75" header="0.3" footer="0.3"/>
  <pageSetup firstPageNumber="1" fitToHeight="1" fitToWidth="1" scale="100" useFirstPageNumber="0" orientation="portrait" pageOrder="downThenOver"/>
  <headerFooter>
    <oddHeader>&amp;C&amp;"Calibri,Regular"&amp;11&amp;K000000
</oddHeader>
    <oddFooter>&amp;L&amp;"Calibri,Regular"&amp;11&amp;K000000Bruce Monro&amp;C&amp;"Calibri,Regular"&amp;11&amp;K000000Page &amp;P&amp;R&amp;"Calibri,Regular"&amp;11&amp;K0000005/1/25</oddFooter>
  </headerFooter>
  <drawing r:id="rId1"/>
  <legacyDrawing r:id="rId2"/>
</worksheet>
</file>

<file path=xl/worksheets/sheet2.xml><?xml version="1.0" encoding="utf-8"?>
<worksheet xmlns:r="http://schemas.openxmlformats.org/officeDocument/2006/relationships" xmlns="http://schemas.openxmlformats.org/spreadsheetml/2006/main">
  <dimension ref="A1:E28"/>
  <sheetViews>
    <sheetView workbookViewId="0" showGridLines="0" defaultGridColor="1"/>
  </sheetViews>
  <sheetFormatPr defaultColWidth="19" defaultRowHeight="15" customHeight="1" outlineLevelRow="0" outlineLevelCol="0"/>
  <cols>
    <col min="1" max="1" width="3" style="71" customWidth="1"/>
    <col min="2" max="2" width="37.8516" style="71" customWidth="1"/>
    <col min="3" max="3" width="3.67188" style="71" customWidth="1"/>
    <col min="4" max="4" width="33.5" style="71" customWidth="1"/>
    <col min="5" max="5" width="19" style="71" customWidth="1"/>
    <col min="6" max="16384" width="19" style="71" customWidth="1"/>
  </cols>
  <sheetData>
    <row r="1" ht="13.75" customHeight="1">
      <c r="A1" s="72"/>
      <c r="B1" t="s" s="73">
        <v>166</v>
      </c>
      <c r="C1" s="73"/>
      <c r="D1" t="s" s="73">
        <v>167</v>
      </c>
      <c r="E1" s="74"/>
    </row>
    <row r="2" ht="26.25" customHeight="1">
      <c r="A2" s="75">
        <v>1</v>
      </c>
      <c r="B2" t="s" s="76">
        <v>168</v>
      </c>
      <c r="C2" s="77"/>
      <c r="D2" t="s" s="77">
        <v>169</v>
      </c>
      <c r="E2" s="74"/>
    </row>
    <row r="3" ht="26.25" customHeight="1">
      <c r="A3" s="78">
        <v>2</v>
      </c>
      <c r="B3" t="s" s="79">
        <v>170</v>
      </c>
      <c r="C3" s="44"/>
      <c r="D3" t="s" s="44">
        <v>171</v>
      </c>
      <c r="E3" s="74"/>
    </row>
    <row r="4" ht="26.25" customHeight="1">
      <c r="A4" s="78">
        <v>3</v>
      </c>
      <c r="B4" t="s" s="79">
        <v>172</v>
      </c>
      <c r="C4" s="44"/>
      <c r="D4" t="s" s="44">
        <v>173</v>
      </c>
      <c r="E4" s="74"/>
    </row>
    <row r="5" ht="26.25" customHeight="1">
      <c r="A5" s="78">
        <v>4</v>
      </c>
      <c r="B5" t="s" s="79">
        <v>174</v>
      </c>
      <c r="C5" s="44"/>
      <c r="D5" t="s" s="44">
        <v>175</v>
      </c>
      <c r="E5" s="74"/>
    </row>
    <row r="6" ht="26.25" customHeight="1">
      <c r="A6" s="78">
        <v>5</v>
      </c>
      <c r="B6" t="s" s="79">
        <v>176</v>
      </c>
      <c r="C6" s="44"/>
      <c r="D6" t="s" s="44">
        <v>177</v>
      </c>
      <c r="E6" s="74"/>
    </row>
    <row r="7" ht="26.25" customHeight="1">
      <c r="A7" s="78">
        <v>6</v>
      </c>
      <c r="B7" t="s" s="79">
        <v>178</v>
      </c>
      <c r="C7" s="44"/>
      <c r="D7" t="s" s="44">
        <v>179</v>
      </c>
      <c r="E7" s="74"/>
    </row>
    <row r="8" ht="26.25" customHeight="1">
      <c r="A8" s="78">
        <v>7</v>
      </c>
      <c r="B8" t="s" s="79">
        <v>180</v>
      </c>
      <c r="C8" s="44"/>
      <c r="D8" t="s" s="44">
        <v>181</v>
      </c>
      <c r="E8" s="74"/>
    </row>
    <row r="9" ht="13.75" customHeight="1">
      <c r="A9" s="78">
        <v>8</v>
      </c>
      <c r="B9" t="s" s="79">
        <v>182</v>
      </c>
      <c r="C9" s="44"/>
      <c r="D9" t="s" s="44">
        <v>183</v>
      </c>
      <c r="E9" s="74"/>
    </row>
    <row r="10" ht="39" customHeight="1">
      <c r="A10" s="78">
        <v>9</v>
      </c>
      <c r="B10" t="s" s="79">
        <v>184</v>
      </c>
      <c r="C10" s="44"/>
      <c r="D10" t="s" s="44">
        <v>185</v>
      </c>
      <c r="E10" s="74"/>
    </row>
    <row r="11" ht="39" customHeight="1">
      <c r="A11" s="80">
        <v>10</v>
      </c>
      <c r="B11" s="79"/>
      <c r="C11" s="81"/>
      <c r="D11" t="s" s="82">
        <v>186</v>
      </c>
      <c r="E11" s="74"/>
    </row>
    <row r="12" ht="13.75" customHeight="1">
      <c r="A12" s="83"/>
      <c r="B12" s="84"/>
      <c r="C12" s="83"/>
      <c r="D12" s="85"/>
      <c r="E12" s="74"/>
    </row>
    <row r="13" ht="13.55" customHeight="1">
      <c r="A13" s="74"/>
      <c r="B13" s="74"/>
      <c r="C13" s="74"/>
      <c r="D13" s="74"/>
      <c r="E13" s="74"/>
    </row>
    <row r="14" ht="13.55" customHeight="1">
      <c r="A14" s="74"/>
      <c r="B14" s="74"/>
      <c r="C14" s="74"/>
      <c r="D14" s="74"/>
      <c r="E14" s="74"/>
    </row>
    <row r="15" ht="13.55" customHeight="1">
      <c r="A15" s="74"/>
      <c r="B15" s="74"/>
      <c r="C15" s="74"/>
      <c r="D15" s="74"/>
      <c r="E15" s="74"/>
    </row>
    <row r="16" ht="13.55" customHeight="1">
      <c r="A16" s="74"/>
      <c r="B16" s="74"/>
      <c r="C16" s="74"/>
      <c r="D16" s="74"/>
      <c r="E16" s="74"/>
    </row>
    <row r="17" ht="13.55" customHeight="1">
      <c r="A17" s="74"/>
      <c r="B17" s="74"/>
      <c r="C17" s="74"/>
      <c r="D17" s="74"/>
      <c r="E17" s="74"/>
    </row>
    <row r="18" ht="13.55" customHeight="1">
      <c r="A18" s="74"/>
      <c r="B18" s="74"/>
      <c r="C18" s="74"/>
      <c r="D18" s="74"/>
      <c r="E18" s="74"/>
    </row>
    <row r="19" ht="13.55" customHeight="1">
      <c r="A19" s="74"/>
      <c r="B19" s="74"/>
      <c r="C19" s="74"/>
      <c r="D19" s="74"/>
      <c r="E19" s="74"/>
    </row>
    <row r="20" ht="13.55" customHeight="1">
      <c r="A20" s="74"/>
      <c r="B20" s="74"/>
      <c r="C20" s="74"/>
      <c r="D20" s="74"/>
      <c r="E20" s="74"/>
    </row>
    <row r="21" ht="13.55" customHeight="1">
      <c r="A21" s="74"/>
      <c r="B21" s="74"/>
      <c r="C21" s="74"/>
      <c r="D21" s="74"/>
      <c r="E21" s="74"/>
    </row>
    <row r="22" ht="13.55" customHeight="1">
      <c r="A22" s="74"/>
      <c r="B22" s="74"/>
      <c r="C22" s="74"/>
      <c r="D22" s="74"/>
      <c r="E22" s="74"/>
    </row>
    <row r="23" ht="13.55" customHeight="1">
      <c r="A23" s="74"/>
      <c r="B23" s="74"/>
      <c r="C23" s="74"/>
      <c r="D23" s="74"/>
      <c r="E23" s="74"/>
    </row>
    <row r="24" ht="13.55" customHeight="1">
      <c r="A24" s="74"/>
      <c r="B24" s="74"/>
      <c r="C24" s="74"/>
      <c r="D24" s="74"/>
      <c r="E24" s="74"/>
    </row>
    <row r="25" ht="13.55" customHeight="1">
      <c r="A25" s="74"/>
      <c r="B25" s="74"/>
      <c r="C25" s="74"/>
      <c r="D25" s="74"/>
      <c r="E25" s="74"/>
    </row>
    <row r="26" ht="13.55" customHeight="1">
      <c r="A26" s="74"/>
      <c r="B26" s="74"/>
      <c r="C26" s="74"/>
      <c r="D26" s="74"/>
      <c r="E26" s="74"/>
    </row>
    <row r="27" ht="13.55" customHeight="1">
      <c r="A27" s="74"/>
      <c r="B27" s="74"/>
      <c r="C27" s="74"/>
      <c r="D27" s="74"/>
      <c r="E27" s="74"/>
    </row>
    <row r="28" ht="13.75" customHeight="1">
      <c r="A28" s="86"/>
      <c r="B28" t="s" s="87">
        <v>187</v>
      </c>
      <c r="C28" s="74"/>
      <c r="D28" s="74"/>
      <c r="E28" s="7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25"/>
  <sheetViews>
    <sheetView workbookViewId="0" showGridLines="0" defaultGridColor="1"/>
  </sheetViews>
  <sheetFormatPr defaultColWidth="9.16667" defaultRowHeight="18" customHeight="1" outlineLevelRow="0" outlineLevelCol="0"/>
  <cols>
    <col min="1" max="1" width="25.6719" style="88" customWidth="1"/>
    <col min="2" max="2" width="14.5" style="88" customWidth="1"/>
    <col min="3" max="3" width="17.8516" style="88" customWidth="1"/>
    <col min="4" max="4" width="2.5" style="88" customWidth="1"/>
    <col min="5" max="5" width="15.5" style="88" customWidth="1"/>
    <col min="6" max="6" width="47.5" style="88" customWidth="1"/>
    <col min="7" max="16384" width="9.17188" style="88" customWidth="1"/>
  </cols>
  <sheetData>
    <row r="1" ht="20.25" customHeight="1">
      <c r="A1" t="s" s="89">
        <v>188</v>
      </c>
      <c r="B1" s="90"/>
      <c r="C1" s="90"/>
      <c r="D1" s="90"/>
      <c r="E1" s="91"/>
      <c r="F1" s="92"/>
    </row>
    <row r="2" ht="19.55" customHeight="1">
      <c r="A2" t="s" s="93">
        <v>189</v>
      </c>
      <c r="B2" s="94"/>
      <c r="C2" s="90"/>
      <c r="D2" s="90"/>
      <c r="E2" s="95"/>
      <c r="F2" s="92"/>
    </row>
    <row r="3" ht="18.75" customHeight="1">
      <c r="A3" s="96"/>
      <c r="B3" t="s" s="97">
        <v>190</v>
      </c>
      <c r="C3" s="90"/>
      <c r="D3" s="90"/>
      <c r="E3" t="s" s="98">
        <v>7</v>
      </c>
      <c r="F3" t="s" s="99">
        <v>191</v>
      </c>
    </row>
    <row r="4" ht="19.55" customHeight="1">
      <c r="A4" t="s" s="93">
        <v>192</v>
      </c>
      <c r="B4" s="94"/>
      <c r="C4" s="90"/>
      <c r="D4" s="90"/>
      <c r="E4" s="95"/>
      <c r="F4" s="92"/>
    </row>
    <row r="5" ht="18.6" customHeight="1">
      <c r="A5" t="s" s="100">
        <v>193</v>
      </c>
      <c r="B5" s="101">
        <v>3600</v>
      </c>
      <c r="C5" s="90"/>
      <c r="D5" s="90"/>
      <c r="E5" s="102">
        <v>3000</v>
      </c>
      <c r="F5" t="s" s="103">
        <v>194</v>
      </c>
    </row>
    <row r="6" ht="18.6" customHeight="1">
      <c r="A6" t="s" s="100">
        <v>195</v>
      </c>
      <c r="B6" s="101">
        <v>1000</v>
      </c>
      <c r="C6" s="90"/>
      <c r="D6" s="90"/>
      <c r="E6" s="102">
        <v>200</v>
      </c>
      <c r="F6" s="92"/>
    </row>
    <row r="7" ht="18.6" customHeight="1">
      <c r="A7" t="s" s="100">
        <v>196</v>
      </c>
      <c r="B7" s="101">
        <v>2350</v>
      </c>
      <c r="C7" s="90"/>
      <c r="D7" s="90"/>
      <c r="E7" s="102"/>
      <c r="F7" t="s" s="103">
        <v>197</v>
      </c>
    </row>
    <row r="8" ht="18.6" customHeight="1">
      <c r="A8" t="s" s="100">
        <v>198</v>
      </c>
      <c r="B8" s="90"/>
      <c r="C8" s="90"/>
      <c r="D8" s="90"/>
      <c r="E8" s="102"/>
      <c r="F8" s="92"/>
    </row>
    <row r="9" ht="19.55" customHeight="1">
      <c r="A9" s="90"/>
      <c r="B9" s="90"/>
      <c r="C9" s="90"/>
      <c r="D9" s="90"/>
      <c r="E9" s="104"/>
      <c r="F9" s="92"/>
    </row>
    <row r="10" ht="18.6" customHeight="1">
      <c r="A10" t="s" s="100">
        <v>196</v>
      </c>
      <c r="B10" s="90"/>
      <c r="C10" s="90"/>
      <c r="D10" s="90"/>
      <c r="E10" s="102">
        <f>E25-E5-E6-E12</f>
        <v>2700</v>
      </c>
      <c r="F10" t="s" s="103">
        <v>199</v>
      </c>
    </row>
    <row r="11" ht="18.6" customHeight="1">
      <c r="A11" t="s" s="100">
        <v>200</v>
      </c>
      <c r="B11" s="90"/>
      <c r="C11" s="90"/>
      <c r="D11" s="90"/>
      <c r="E11" s="102">
        <f>E10+E6+E5</f>
        <v>5900</v>
      </c>
      <c r="F11" s="92"/>
    </row>
    <row r="12" ht="43.5" customHeight="1">
      <c r="A12" t="s" s="100">
        <v>201</v>
      </c>
      <c r="B12" s="101">
        <v>1500</v>
      </c>
      <c r="C12" s="90"/>
      <c r="D12" s="90"/>
      <c r="E12" s="102">
        <v>1500</v>
      </c>
      <c r="F12" t="s" s="103">
        <v>202</v>
      </c>
    </row>
    <row r="13" ht="18.6" customHeight="1">
      <c r="A13" s="90"/>
      <c r="B13" s="90"/>
      <c r="C13" s="90"/>
      <c r="D13" s="90"/>
      <c r="E13" s="102"/>
      <c r="F13" s="92"/>
    </row>
    <row r="14" ht="19.55" customHeight="1">
      <c r="A14" t="s" s="93">
        <v>203</v>
      </c>
      <c r="B14" s="94">
        <v>8400</v>
      </c>
      <c r="C14" s="90"/>
      <c r="D14" s="90"/>
      <c r="E14" s="102">
        <f>E11+E12</f>
        <v>7400</v>
      </c>
      <c r="F14" s="92"/>
    </row>
    <row r="15" ht="18.6" customHeight="1">
      <c r="A15" s="90"/>
      <c r="B15" s="90"/>
      <c r="C15" s="90"/>
      <c r="D15" s="90"/>
      <c r="E15" s="102"/>
      <c r="F15" s="92"/>
    </row>
    <row r="16" ht="19.55" customHeight="1">
      <c r="A16" t="s" s="93">
        <v>56</v>
      </c>
      <c r="B16" s="94"/>
      <c r="C16" s="105"/>
      <c r="D16" s="90"/>
      <c r="E16" s="104"/>
      <c r="F16" s="92"/>
    </row>
    <row r="17" ht="18.6" customHeight="1">
      <c r="A17" t="s" s="100">
        <v>193</v>
      </c>
      <c r="B17" s="101">
        <v>4500</v>
      </c>
      <c r="C17" s="90"/>
      <c r="D17" s="90"/>
      <c r="E17" s="102">
        <v>3000</v>
      </c>
      <c r="F17" s="92"/>
    </row>
    <row r="18" ht="18.6" customHeight="1">
      <c r="A18" t="s" s="100">
        <v>204</v>
      </c>
      <c r="B18" s="101">
        <v>1000</v>
      </c>
      <c r="C18" s="90"/>
      <c r="D18" s="90"/>
      <c r="E18" s="102">
        <v>1000</v>
      </c>
      <c r="F18" s="92"/>
    </row>
    <row r="19" ht="18.6" customHeight="1">
      <c r="A19" t="s" s="100">
        <v>205</v>
      </c>
      <c r="B19" s="101">
        <v>1000</v>
      </c>
      <c r="C19" s="90"/>
      <c r="D19" s="90"/>
      <c r="E19" s="102">
        <v>2000</v>
      </c>
      <c r="F19" s="92"/>
    </row>
    <row r="20" ht="18.6" customHeight="1">
      <c r="A20" t="s" s="100">
        <v>206</v>
      </c>
      <c r="B20" s="101">
        <v>620</v>
      </c>
      <c r="C20" s="90"/>
      <c r="D20" s="90"/>
      <c r="E20" s="102">
        <v>800</v>
      </c>
      <c r="F20" s="92"/>
    </row>
    <row r="21" ht="18.6" customHeight="1">
      <c r="A21" t="s" s="100">
        <v>207</v>
      </c>
      <c r="B21" s="101">
        <v>500</v>
      </c>
      <c r="C21" s="90"/>
      <c r="D21" s="90"/>
      <c r="E21" s="102">
        <v>0</v>
      </c>
      <c r="F21" s="92"/>
    </row>
    <row r="22" ht="18.6" customHeight="1">
      <c r="A22" t="s" s="100">
        <v>208</v>
      </c>
      <c r="B22" s="101">
        <v>350</v>
      </c>
      <c r="C22" s="90"/>
      <c r="D22" s="90"/>
      <c r="E22" s="102">
        <v>0</v>
      </c>
      <c r="F22" s="92"/>
    </row>
    <row r="23" ht="18.6" customHeight="1">
      <c r="A23" t="s" s="100">
        <v>209</v>
      </c>
      <c r="B23" s="101">
        <v>280</v>
      </c>
      <c r="C23" s="90"/>
      <c r="D23" s="90"/>
      <c r="E23" s="102">
        <v>600</v>
      </c>
      <c r="F23" s="92"/>
    </row>
    <row r="24" ht="18.6" customHeight="1">
      <c r="A24" s="90"/>
      <c r="B24" s="90"/>
      <c r="C24" s="90"/>
      <c r="D24" s="90"/>
      <c r="E24" s="102"/>
      <c r="F24" s="92"/>
    </row>
    <row r="25" ht="19.55" customHeight="1">
      <c r="A25" t="s" s="93">
        <v>210</v>
      </c>
      <c r="B25" s="94">
        <v>8250</v>
      </c>
      <c r="C25" s="90"/>
      <c r="D25" s="90"/>
      <c r="E25" s="104">
        <f>SUM(E17:E23)</f>
        <v>7400</v>
      </c>
      <c r="F25" s="9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Header>&amp;C&amp;"Calibri,Bold"&amp;14&amp;K000000RTEP-Gary</oddHeader>
    <oddFooter>&amp;L&amp;"Calibri,Bold"&amp;11&amp;K000000 Confidential&amp;C&amp;"Calibri,Regular"&amp;11&amp;K0000005/1/25&amp;R&amp;"Calibri,Regular"&amp;11&amp;K000000Page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24"/>
  <sheetViews>
    <sheetView workbookViewId="0" showGridLines="0" defaultGridColor="1"/>
  </sheetViews>
  <sheetFormatPr defaultColWidth="9.33333" defaultRowHeight="18" customHeight="1" outlineLevelRow="0" outlineLevelCol="0"/>
  <cols>
    <col min="1" max="1" width="40.8516" style="106" customWidth="1"/>
    <col min="2" max="2" width="14.5" style="106" customWidth="1"/>
    <col min="3" max="3" width="17.8516" style="106" customWidth="1"/>
    <col min="4" max="4" width="2.5" style="106" customWidth="1"/>
    <col min="5" max="5" width="12.5" style="106" customWidth="1"/>
    <col min="6" max="6" width="47.5" style="106" customWidth="1"/>
    <col min="7" max="16384" width="9.35156" style="106" customWidth="1"/>
  </cols>
  <sheetData>
    <row r="1" ht="20.25" customHeight="1">
      <c r="A1" t="s" s="89">
        <v>211</v>
      </c>
      <c r="B1" s="90"/>
      <c r="C1" s="90"/>
      <c r="D1" s="90"/>
      <c r="E1" s="91"/>
      <c r="F1" s="92"/>
    </row>
    <row r="2" ht="19.55" customHeight="1">
      <c r="A2" t="s" s="93">
        <v>212</v>
      </c>
      <c r="B2" s="94"/>
      <c r="C2" s="96"/>
      <c r="D2" s="96"/>
      <c r="E2" s="107"/>
      <c r="F2" s="108"/>
    </row>
    <row r="3" ht="19.55" customHeight="1">
      <c r="A3" s="96"/>
      <c r="B3" t="s" s="97">
        <v>190</v>
      </c>
      <c r="C3" s="96"/>
      <c r="D3" s="96"/>
      <c r="E3" t="s" s="109">
        <v>7</v>
      </c>
      <c r="F3" t="s" s="110">
        <v>191</v>
      </c>
    </row>
    <row r="4" ht="19.55" customHeight="1">
      <c r="A4" t="s" s="93">
        <v>192</v>
      </c>
      <c r="B4" s="94"/>
      <c r="C4" s="96"/>
      <c r="D4" s="96"/>
      <c r="E4" s="107"/>
      <c r="F4" s="108"/>
    </row>
    <row r="5" ht="18.6" customHeight="1">
      <c r="A5" t="s" s="100">
        <v>213</v>
      </c>
      <c r="B5" s="101">
        <v>50000</v>
      </c>
      <c r="C5" t="s" s="100">
        <v>214</v>
      </c>
      <c r="D5" s="90"/>
      <c r="E5" s="95">
        <f>100*500</f>
        <v>50000</v>
      </c>
      <c r="F5" t="s" s="111">
        <v>215</v>
      </c>
    </row>
    <row r="6" ht="18.6" customHeight="1">
      <c r="A6" t="s" s="100">
        <v>216</v>
      </c>
      <c r="B6" s="90"/>
      <c r="C6" t="s" s="100">
        <v>217</v>
      </c>
      <c r="D6" s="90"/>
      <c r="E6" s="95">
        <f>15*500</f>
        <v>7500</v>
      </c>
      <c r="F6" t="s" s="112">
        <v>218</v>
      </c>
    </row>
    <row r="7" ht="18.6" customHeight="1">
      <c r="A7" t="s" s="100">
        <v>219</v>
      </c>
      <c r="B7" s="101">
        <v>3600</v>
      </c>
      <c r="C7" s="90"/>
      <c r="D7" s="90"/>
      <c r="E7" s="95">
        <f>12*300</f>
        <v>3600</v>
      </c>
      <c r="F7" t="s" s="112">
        <v>220</v>
      </c>
    </row>
    <row r="8" ht="18.75" customHeight="1">
      <c r="A8" t="s" s="100">
        <v>221</v>
      </c>
      <c r="B8" s="90"/>
      <c r="C8" s="90"/>
      <c r="D8" s="113"/>
      <c r="E8" s="91"/>
      <c r="F8" t="s" s="112">
        <v>222</v>
      </c>
    </row>
    <row r="9" ht="18.75" customHeight="1">
      <c r="A9" s="90"/>
      <c r="B9" s="90"/>
      <c r="C9" s="90"/>
      <c r="D9" s="113"/>
      <c r="E9" s="91"/>
      <c r="F9" s="114"/>
    </row>
    <row r="10" ht="18.75" customHeight="1">
      <c r="A10" s="90"/>
      <c r="B10" s="90"/>
      <c r="C10" s="90"/>
      <c r="D10" s="113"/>
      <c r="E10" s="91"/>
      <c r="F10" s="92"/>
    </row>
    <row r="11" ht="19.55" customHeight="1">
      <c r="A11" t="s" s="93">
        <v>223</v>
      </c>
      <c r="B11" s="94">
        <f>SUM(B5:B10)</f>
        <v>53600</v>
      </c>
      <c r="C11" s="96"/>
      <c r="D11" s="96"/>
      <c r="E11" s="107">
        <f>SUM(E5:E10)</f>
        <v>61100</v>
      </c>
      <c r="F11" s="108"/>
    </row>
    <row r="12" ht="13.55" customHeight="1">
      <c r="A12" s="90"/>
      <c r="B12" s="90"/>
      <c r="C12" s="90"/>
      <c r="D12" s="90"/>
      <c r="E12" s="91"/>
      <c r="F12" s="92"/>
    </row>
    <row r="13" ht="18.6" customHeight="1">
      <c r="A13" t="s" s="100">
        <v>56</v>
      </c>
      <c r="B13" s="90"/>
      <c r="C13" s="90"/>
      <c r="D13" s="90"/>
      <c r="E13" s="91"/>
      <c r="F13" s="92"/>
    </row>
    <row r="14" ht="18.6" customHeight="1">
      <c r="A14" t="s" s="100">
        <v>224</v>
      </c>
      <c r="B14" s="101">
        <v>10500</v>
      </c>
      <c r="C14" s="90"/>
      <c r="D14" s="90"/>
      <c r="E14" s="95">
        <f>B14*1.1</f>
        <v>11550</v>
      </c>
      <c r="F14" t="s" s="111">
        <v>225</v>
      </c>
    </row>
    <row r="15" ht="18.6" customHeight="1">
      <c r="A15" t="s" s="100">
        <v>226</v>
      </c>
      <c r="B15" s="101">
        <v>35000</v>
      </c>
      <c r="C15" s="115"/>
      <c r="D15" s="90"/>
      <c r="E15" s="95">
        <f>B15*1.1</f>
        <v>38500</v>
      </c>
      <c r="F15" t="s" s="111">
        <v>225</v>
      </c>
    </row>
    <row r="16" ht="18.6" customHeight="1">
      <c r="A16" t="s" s="100">
        <v>227</v>
      </c>
      <c r="B16" s="101">
        <v>3000</v>
      </c>
      <c r="C16" s="90"/>
      <c r="D16" s="90"/>
      <c r="E16" s="95">
        <f>B16*1.1</f>
        <v>3300</v>
      </c>
      <c r="F16" t="s" s="111">
        <v>225</v>
      </c>
    </row>
    <row r="17" ht="18.6" customHeight="1">
      <c r="A17" t="s" s="100">
        <v>228</v>
      </c>
      <c r="B17" s="101">
        <v>2700</v>
      </c>
      <c r="C17" s="90"/>
      <c r="D17" s="90"/>
      <c r="E17" s="95">
        <f>B17*1.1</f>
        <v>2970</v>
      </c>
      <c r="F17" t="s" s="111">
        <v>225</v>
      </c>
    </row>
    <row r="18" ht="18.6" customHeight="1">
      <c r="A18" t="s" s="100">
        <v>229</v>
      </c>
      <c r="B18" s="101">
        <v>2400</v>
      </c>
      <c r="C18" s="90"/>
      <c r="D18" s="90"/>
      <c r="E18" s="95">
        <f>B18*1.1</f>
        <v>2640</v>
      </c>
      <c r="F18" t="s" s="111">
        <v>225</v>
      </c>
    </row>
    <row r="19" ht="13.55" customHeight="1">
      <c r="A19" s="90"/>
      <c r="B19" s="90"/>
      <c r="C19" s="90"/>
      <c r="D19" s="90"/>
      <c r="E19" s="91"/>
      <c r="F19" s="92"/>
    </row>
    <row r="20" ht="19.55" customHeight="1">
      <c r="A20" t="s" s="93">
        <v>56</v>
      </c>
      <c r="B20" s="94">
        <f>SUM(B14:B19)</f>
        <v>53600</v>
      </c>
      <c r="C20" s="96"/>
      <c r="D20" s="96"/>
      <c r="E20" s="107">
        <f>SUM(E14:E19)</f>
        <v>58960</v>
      </c>
      <c r="F20" s="108"/>
    </row>
    <row r="21" ht="13.55" customHeight="1">
      <c r="A21" s="90"/>
      <c r="B21" s="90"/>
      <c r="C21" s="90"/>
      <c r="D21" s="90"/>
      <c r="E21" s="91"/>
      <c r="F21" s="92"/>
    </row>
    <row r="22" ht="19.55" customHeight="1">
      <c r="A22" t="s" s="93">
        <v>230</v>
      </c>
      <c r="B22" s="94"/>
      <c r="C22" s="96"/>
      <c r="D22" s="96"/>
      <c r="E22" s="107">
        <f>E11-E20</f>
        <v>2140</v>
      </c>
      <c r="F22" s="108"/>
    </row>
    <row r="23" ht="13.55" customHeight="1">
      <c r="A23" s="90"/>
      <c r="B23" s="90"/>
      <c r="C23" s="90"/>
      <c r="D23" s="90"/>
      <c r="E23" s="91"/>
      <c r="F23" s="92"/>
    </row>
    <row r="24" ht="19.55" customHeight="1">
      <c r="A24" t="s" s="93">
        <v>231</v>
      </c>
      <c r="B24" s="90"/>
      <c r="C24" s="90"/>
      <c r="D24" s="90"/>
      <c r="E24" s="95">
        <f>SUM(E20:E23)</f>
        <v>61100</v>
      </c>
      <c r="F24" s="92"/>
    </row>
  </sheetData>
  <hyperlinks>
    <hyperlink ref="F6" r:id="rId1" location="" tooltip="" display="(12 + 3)@500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Header>&amp;C&amp;"Calibri,Bold"&amp;14&amp;K000000RYLA-Jen</oddHeader>
    <oddFooter>&amp;L&amp;"Calibri,Bold"&amp;11&amp;K000000 Confidential&amp;C&amp;"Calibri,Regular"&amp;11&amp;K0000005/1/25&amp;R&amp;"Calibri,Regular"&amp;11&amp;K000000Page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33"/>
  <sheetViews>
    <sheetView workbookViewId="0" showGridLines="0" defaultGridColor="1"/>
  </sheetViews>
  <sheetFormatPr defaultColWidth="9.16667" defaultRowHeight="18" customHeight="1" outlineLevelRow="0" outlineLevelCol="0"/>
  <cols>
    <col min="1" max="1" width="37.5" style="116" customWidth="1"/>
    <col min="2" max="2" width="16" style="116" customWidth="1"/>
    <col min="3" max="4" width="9.17188" style="116" customWidth="1"/>
    <col min="5" max="5" width="15.5" style="116" customWidth="1"/>
    <col min="6" max="6" width="46" style="116" customWidth="1"/>
    <col min="7" max="16384" width="9.17188" style="116" customWidth="1"/>
  </cols>
  <sheetData>
    <row r="1" ht="20.25" customHeight="1">
      <c r="A1" t="s" s="89">
        <v>232</v>
      </c>
      <c r="B1" s="94"/>
      <c r="C1" s="117"/>
      <c r="D1" s="90"/>
      <c r="E1" s="91"/>
      <c r="F1" s="92"/>
    </row>
    <row r="2" ht="19.55" customHeight="1">
      <c r="A2" t="s" s="93">
        <v>233</v>
      </c>
      <c r="B2" s="94"/>
      <c r="C2" s="96"/>
      <c r="D2" s="90"/>
      <c r="E2" s="91"/>
      <c r="F2" s="92"/>
    </row>
    <row r="3" ht="13.55" customHeight="1">
      <c r="A3" s="90"/>
      <c r="B3" s="90"/>
      <c r="C3" s="90"/>
      <c r="D3" s="90"/>
      <c r="E3" s="91"/>
      <c r="F3" s="92"/>
    </row>
    <row r="4" ht="18.75" customHeight="1">
      <c r="A4" t="s" s="93">
        <v>234</v>
      </c>
      <c r="B4" t="s" s="100">
        <v>190</v>
      </c>
      <c r="C4" s="90"/>
      <c r="D4" s="90"/>
      <c r="E4" t="s" s="98">
        <v>7</v>
      </c>
      <c r="F4" t="s" s="99">
        <v>191</v>
      </c>
    </row>
    <row r="5" ht="13.55" customHeight="1">
      <c r="A5" s="90"/>
      <c r="B5" s="90"/>
      <c r="C5" s="90"/>
      <c r="D5" s="90"/>
      <c r="E5" s="91"/>
      <c r="F5" s="92"/>
    </row>
    <row r="6" ht="18.6" customHeight="1">
      <c r="A6" t="s" s="100">
        <v>235</v>
      </c>
      <c r="B6" s="90"/>
      <c r="C6" s="90"/>
      <c r="D6" s="90"/>
      <c r="E6" s="91"/>
      <c r="F6" s="92"/>
    </row>
    <row r="7" ht="18.75" customHeight="1">
      <c r="A7" t="s" s="118">
        <v>236</v>
      </c>
      <c r="B7" s="119">
        <v>4075</v>
      </c>
      <c r="C7" s="120"/>
      <c r="D7" s="90"/>
      <c r="E7" s="121">
        <f>160*25</f>
        <v>4000</v>
      </c>
      <c r="F7" t="s" s="103">
        <v>237</v>
      </c>
    </row>
    <row r="8" ht="18.6" customHeight="1">
      <c r="A8" t="s" s="100">
        <v>238</v>
      </c>
      <c r="B8" s="101">
        <v>22500</v>
      </c>
      <c r="C8" s="90"/>
      <c r="D8" s="90"/>
      <c r="E8" s="121">
        <f>110*225</f>
        <v>24750</v>
      </c>
      <c r="F8" t="s" s="103">
        <v>239</v>
      </c>
    </row>
    <row r="9" ht="18.6" customHeight="1">
      <c r="A9" t="s" s="100">
        <v>240</v>
      </c>
      <c r="B9" s="101">
        <v>14000</v>
      </c>
      <c r="C9" s="90"/>
      <c r="D9" s="90"/>
      <c r="E9" s="121">
        <f>60*45</f>
        <v>2700</v>
      </c>
      <c r="F9" t="s" s="103">
        <v>241</v>
      </c>
    </row>
    <row r="10" ht="18.6" customHeight="1">
      <c r="A10" t="s" s="100">
        <v>242</v>
      </c>
      <c r="B10" s="101">
        <v>2250</v>
      </c>
      <c r="C10" s="90"/>
      <c r="D10" s="90"/>
      <c r="E10" s="121">
        <v>11625</v>
      </c>
      <c r="F10" t="s" s="103">
        <v>243</v>
      </c>
    </row>
    <row r="11" ht="13.55" customHeight="1">
      <c r="A11" s="90"/>
      <c r="B11" s="90"/>
      <c r="C11" s="90"/>
      <c r="D11" s="90"/>
      <c r="E11" s="121"/>
      <c r="F11" s="92"/>
    </row>
    <row r="12" ht="18.6" customHeight="1">
      <c r="A12" t="s" s="100">
        <v>244</v>
      </c>
      <c r="B12" s="101">
        <v>7500</v>
      </c>
      <c r="C12" s="90"/>
      <c r="D12" s="90"/>
      <c r="E12" s="121">
        <v>8000</v>
      </c>
      <c r="F12" s="92"/>
    </row>
    <row r="13" ht="18.75" customHeight="1">
      <c r="A13" t="s" s="100">
        <v>245</v>
      </c>
      <c r="B13" s="101">
        <v>2500</v>
      </c>
      <c r="C13" s="90"/>
      <c r="D13" s="90"/>
      <c r="E13" s="122">
        <v>3000</v>
      </c>
      <c r="F13" s="92"/>
    </row>
    <row r="14" ht="14.05" customHeight="1">
      <c r="A14" s="90"/>
      <c r="B14" s="90"/>
      <c r="C14" s="90"/>
      <c r="D14" s="90"/>
      <c r="E14" s="123"/>
      <c r="F14" s="92"/>
    </row>
    <row r="15" ht="18.6" customHeight="1">
      <c r="A15" t="s" s="100">
        <v>55</v>
      </c>
      <c r="B15" s="101">
        <f>SUM(B8:B13)</f>
        <v>48750</v>
      </c>
      <c r="C15" s="115"/>
      <c r="D15" s="90"/>
      <c r="E15" s="121">
        <f>SUM(E7:E14)</f>
        <v>54075</v>
      </c>
      <c r="F15" s="92"/>
    </row>
    <row r="16" ht="13.55" customHeight="1">
      <c r="A16" s="90"/>
      <c r="B16" s="90"/>
      <c r="C16" s="90"/>
      <c r="D16" s="90"/>
      <c r="E16" s="91"/>
      <c r="F16" s="92"/>
    </row>
    <row r="17" ht="19.55" customHeight="1">
      <c r="A17" t="s" s="93">
        <v>56</v>
      </c>
      <c r="B17" s="90"/>
      <c r="C17" s="90"/>
      <c r="D17" s="90"/>
      <c r="E17" s="91"/>
      <c r="F17" s="92"/>
    </row>
    <row r="18" ht="18.75" customHeight="1">
      <c r="A18" t="s" s="118">
        <v>246</v>
      </c>
      <c r="B18" s="119"/>
      <c r="C18" s="120"/>
      <c r="D18" s="90"/>
      <c r="E18" s="121">
        <v>5000</v>
      </c>
      <c r="F18" s="92"/>
    </row>
    <row r="19" ht="18.6" customHeight="1">
      <c r="A19" t="s" s="100">
        <v>247</v>
      </c>
      <c r="B19" s="101">
        <v>35000</v>
      </c>
      <c r="C19" s="90"/>
      <c r="D19" s="90"/>
      <c r="E19" s="121">
        <v>35000</v>
      </c>
      <c r="F19" s="92"/>
    </row>
    <row r="20" ht="18.6" customHeight="1">
      <c r="A20" t="s" s="100">
        <v>248</v>
      </c>
      <c r="B20" s="101">
        <v>2500</v>
      </c>
      <c r="C20" s="90"/>
      <c r="D20" s="90"/>
      <c r="E20" s="91"/>
      <c r="F20" t="s" s="103">
        <v>249</v>
      </c>
    </row>
    <row r="21" ht="18.6" customHeight="1">
      <c r="A21" t="s" s="100">
        <v>250</v>
      </c>
      <c r="B21" s="101">
        <v>2200</v>
      </c>
      <c r="C21" t="s" s="100">
        <v>251</v>
      </c>
      <c r="D21" s="90"/>
      <c r="E21" s="121">
        <v>2000</v>
      </c>
      <c r="F21" s="92"/>
    </row>
    <row r="22" ht="18.6" customHeight="1">
      <c r="A22" t="s" s="100">
        <v>252</v>
      </c>
      <c r="B22" s="101">
        <v>1500</v>
      </c>
      <c r="C22" s="90"/>
      <c r="D22" s="90"/>
      <c r="E22" s="121">
        <v>1500</v>
      </c>
      <c r="F22" s="92"/>
    </row>
    <row r="23" ht="18.6" customHeight="1">
      <c r="A23" t="s" s="100">
        <v>253</v>
      </c>
      <c r="B23" s="101">
        <v>2200</v>
      </c>
      <c r="C23" s="90"/>
      <c r="D23" s="90"/>
      <c r="E23" s="121">
        <v>1000</v>
      </c>
      <c r="F23" t="s" s="103">
        <v>254</v>
      </c>
    </row>
    <row r="24" ht="18.6" customHeight="1">
      <c r="A24" t="s" s="100">
        <v>255</v>
      </c>
      <c r="B24" s="101">
        <v>1500</v>
      </c>
      <c r="C24" s="90"/>
      <c r="D24" s="90"/>
      <c r="E24" s="121">
        <v>2500</v>
      </c>
      <c r="F24" s="92"/>
    </row>
    <row r="25" ht="18.6" customHeight="1">
      <c r="A25" t="s" s="100">
        <v>256</v>
      </c>
      <c r="B25" s="101">
        <v>1200</v>
      </c>
      <c r="C25" s="90"/>
      <c r="D25" s="90"/>
      <c r="E25" s="121">
        <v>1200</v>
      </c>
      <c r="F25" s="92"/>
    </row>
    <row r="26" ht="18.6" customHeight="1">
      <c r="A26" t="s" s="100">
        <v>257</v>
      </c>
      <c r="B26" s="101">
        <v>750</v>
      </c>
      <c r="C26" s="90"/>
      <c r="D26" s="90"/>
      <c r="E26" s="121">
        <v>1275</v>
      </c>
      <c r="F26" s="92"/>
    </row>
    <row r="27" ht="18.6" customHeight="1">
      <c r="A27" t="s" s="100">
        <v>258</v>
      </c>
      <c r="B27" s="101">
        <v>500</v>
      </c>
      <c r="C27" s="90"/>
      <c r="D27" s="90"/>
      <c r="E27" s="91"/>
      <c r="F27" t="s" s="103">
        <v>259</v>
      </c>
    </row>
    <row r="28" ht="18.75" customHeight="1">
      <c r="A28" t="s" s="100">
        <v>260</v>
      </c>
      <c r="B28" s="101">
        <v>1400</v>
      </c>
      <c r="C28" s="90"/>
      <c r="D28" s="90"/>
      <c r="E28" s="122">
        <v>600</v>
      </c>
      <c r="F28" t="s" s="103">
        <v>261</v>
      </c>
    </row>
    <row r="29" ht="14.05" customHeight="1">
      <c r="A29" s="90"/>
      <c r="B29" s="90"/>
      <c r="C29" s="90"/>
      <c r="D29" s="90"/>
      <c r="E29" s="124"/>
      <c r="F29" s="92"/>
    </row>
    <row r="30" ht="18.6" customHeight="1">
      <c r="A30" t="s" s="100">
        <v>262</v>
      </c>
      <c r="B30" s="101">
        <f>SUM(B18:B29)</f>
        <v>48750</v>
      </c>
      <c r="C30" s="90"/>
      <c r="D30" s="90"/>
      <c r="E30" s="121">
        <f>SUM(E18:E29)</f>
        <v>50075</v>
      </c>
      <c r="F30" s="92"/>
    </row>
    <row r="31" ht="13.55" customHeight="1">
      <c r="A31" s="90"/>
      <c r="B31" s="90"/>
      <c r="C31" s="90"/>
      <c r="D31" s="90"/>
      <c r="E31" s="91"/>
      <c r="F31" s="92"/>
    </row>
    <row r="32" ht="13.55" customHeight="1">
      <c r="A32" s="90"/>
      <c r="B32" s="90"/>
      <c r="C32" s="90"/>
      <c r="D32" s="90"/>
      <c r="E32" s="91"/>
      <c r="F32" s="92"/>
    </row>
    <row r="33" ht="18.6" customHeight="1">
      <c r="A33" s="90"/>
      <c r="B33" t="s" s="100">
        <v>263</v>
      </c>
      <c r="C33" s="90"/>
      <c r="D33" s="90"/>
      <c r="E33" s="121">
        <f>E15-E30</f>
        <v>4000</v>
      </c>
      <c r="F33" s="92"/>
    </row>
  </sheetData>
  <conditionalFormatting sqref="E7:E13 E15 E18:E19 E21:E26 E28:E30 E33">
    <cfRule type="cellIs" dxfId="1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Header>&amp;C&amp;"Calibri,Regular"&amp;11&amp;K000000DISTRICT CONF-Wendy</oddHead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997"/>
  <sheetViews>
    <sheetView workbookViewId="0" showGridLines="0" defaultGridColor="1"/>
  </sheetViews>
  <sheetFormatPr defaultColWidth="8.83333" defaultRowHeight="18" customHeight="1" outlineLevelRow="0" outlineLevelCol="0"/>
  <cols>
    <col min="1" max="1" width="25.6719" style="125" customWidth="1"/>
    <col min="2" max="2" width="18.5" style="125" customWidth="1"/>
    <col min="3" max="3" width="17.8516" style="125" customWidth="1"/>
    <col min="4" max="4" width="2.5" style="125" customWidth="1"/>
    <col min="5" max="5" width="12.5" style="125" customWidth="1"/>
    <col min="6" max="6" width="47.5" style="125" customWidth="1"/>
    <col min="7" max="7" width="10.3516" style="125" customWidth="1"/>
    <col min="8" max="16384" width="8.85156" style="125" customWidth="1"/>
  </cols>
  <sheetData>
    <row r="1" ht="20.25" customHeight="1">
      <c r="A1" t="s" s="89">
        <v>264</v>
      </c>
      <c r="B1" s="94"/>
      <c r="C1" s="90"/>
      <c r="D1" s="90"/>
      <c r="E1" s="95"/>
      <c r="F1" s="92"/>
      <c r="G1" s="90"/>
    </row>
    <row r="2" ht="18.75" customHeight="1">
      <c r="A2" t="s" s="126">
        <v>265</v>
      </c>
      <c r="B2" s="127"/>
      <c r="C2" s="90"/>
      <c r="D2" s="90"/>
      <c r="E2" s="95"/>
      <c r="F2" s="128"/>
      <c r="G2" s="129"/>
    </row>
    <row r="3" ht="18.75" customHeight="1">
      <c r="A3" t="s" s="130">
        <v>266</v>
      </c>
      <c r="B3" s="131"/>
      <c r="C3" s="90"/>
      <c r="D3" s="90"/>
      <c r="E3" s="91"/>
      <c r="F3" s="132"/>
      <c r="G3" s="129"/>
    </row>
    <row r="4" ht="18.75" customHeight="1">
      <c r="A4" s="133"/>
      <c r="B4" t="s" s="134">
        <v>190</v>
      </c>
      <c r="C4" s="90"/>
      <c r="D4" s="90"/>
      <c r="E4" t="s" s="98">
        <v>7</v>
      </c>
      <c r="F4" t="s" s="99">
        <v>191</v>
      </c>
      <c r="G4" s="135"/>
    </row>
    <row r="5" ht="18.75" customHeight="1">
      <c r="A5" t="s" s="136">
        <v>267</v>
      </c>
      <c r="B5" s="137"/>
      <c r="C5" s="90"/>
      <c r="D5" s="90"/>
      <c r="E5" s="91"/>
      <c r="F5" s="92"/>
      <c r="G5" s="90"/>
    </row>
    <row r="6" ht="18.75" customHeight="1">
      <c r="A6" t="s" s="138">
        <v>268</v>
      </c>
      <c r="B6" t="s" s="138">
        <v>269</v>
      </c>
      <c r="C6" s="90"/>
      <c r="D6" s="90"/>
      <c r="E6" s="95">
        <v>3000</v>
      </c>
      <c r="F6" s="139"/>
      <c r="G6" s="140"/>
    </row>
    <row r="7" ht="30" customHeight="1">
      <c r="A7" t="s" s="141">
        <v>270</v>
      </c>
      <c r="B7" s="142"/>
      <c r="C7" s="90"/>
      <c r="D7" s="90"/>
      <c r="E7" s="91"/>
      <c r="F7" t="s" s="143">
        <v>271</v>
      </c>
      <c r="G7" s="144"/>
    </row>
    <row r="8" ht="18.75" customHeight="1">
      <c r="A8" t="s" s="145">
        <v>263</v>
      </c>
      <c r="B8" s="146"/>
      <c r="C8" s="90"/>
      <c r="D8" s="90"/>
      <c r="E8" s="102"/>
      <c r="F8" s="147"/>
      <c r="G8" s="148"/>
    </row>
    <row r="9" ht="18.75" customHeight="1">
      <c r="A9" t="s" s="145">
        <v>272</v>
      </c>
      <c r="B9" s="146">
        <v>5750</v>
      </c>
      <c r="C9" s="90"/>
      <c r="D9" s="90"/>
      <c r="E9" s="149">
        <v>5750</v>
      </c>
      <c r="F9" s="147"/>
      <c r="G9" s="148"/>
    </row>
    <row r="10" ht="18.75" customHeight="1">
      <c r="A10" t="s" s="145">
        <v>273</v>
      </c>
      <c r="B10" s="146">
        <v>32500</v>
      </c>
      <c r="C10" s="90"/>
      <c r="D10" s="90"/>
      <c r="E10" s="149">
        <v>22500</v>
      </c>
      <c r="F10" s="147"/>
      <c r="G10" s="148"/>
    </row>
    <row r="11" ht="18.75" customHeight="1">
      <c r="A11" t="s" s="145">
        <v>274</v>
      </c>
      <c r="B11" s="146">
        <v>38250</v>
      </c>
      <c r="C11" s="90"/>
      <c r="D11" s="90"/>
      <c r="E11" s="149">
        <v>28250</v>
      </c>
      <c r="F11" s="150"/>
      <c r="G11" s="144"/>
    </row>
    <row r="12" ht="18.75" customHeight="1">
      <c r="A12" s="151"/>
      <c r="B12" s="146"/>
      <c r="C12" s="90"/>
      <c r="D12" s="90"/>
      <c r="E12" s="102"/>
      <c r="F12" s="152"/>
      <c r="G12" s="144"/>
    </row>
    <row r="13" ht="18.75" customHeight="1">
      <c r="A13" s="153"/>
      <c r="B13" s="146"/>
      <c r="C13" s="90"/>
      <c r="D13" s="90"/>
      <c r="E13" s="91"/>
      <c r="F13" s="154"/>
      <c r="G13" s="144"/>
    </row>
    <row r="14" ht="18.75" customHeight="1">
      <c r="A14" t="s" s="136">
        <v>275</v>
      </c>
      <c r="B14" s="146"/>
      <c r="C14" s="155"/>
      <c r="D14" s="90"/>
      <c r="E14" s="91"/>
      <c r="F14" s="92"/>
      <c r="G14" s="144"/>
    </row>
    <row r="15" ht="18.75" customHeight="1">
      <c r="A15" t="s" s="138">
        <v>276</v>
      </c>
      <c r="B15" t="s" s="138">
        <v>277</v>
      </c>
      <c r="C15" s="90"/>
      <c r="D15" s="90"/>
      <c r="E15" s="95">
        <v>3000</v>
      </c>
      <c r="F15" s="92"/>
      <c r="G15" s="90"/>
    </row>
    <row r="16" ht="18.75" customHeight="1">
      <c r="A16" t="s" s="138">
        <v>270</v>
      </c>
      <c r="B16" s="146"/>
      <c r="C16" s="90"/>
      <c r="D16" s="90"/>
      <c r="E16" s="95"/>
      <c r="F16" s="147"/>
      <c r="G16" s="90"/>
    </row>
    <row r="17" ht="18.75" customHeight="1">
      <c r="A17" t="s" s="156">
        <v>278</v>
      </c>
      <c r="B17" s="146">
        <v>15000</v>
      </c>
      <c r="C17" s="90"/>
      <c r="D17" s="90"/>
      <c r="E17" s="157">
        <v>10000</v>
      </c>
      <c r="F17" s="92"/>
      <c r="G17" s="90"/>
    </row>
    <row r="18" ht="18.75" customHeight="1">
      <c r="A18" t="s" s="145">
        <v>279</v>
      </c>
      <c r="B18" s="146">
        <v>4000</v>
      </c>
      <c r="C18" s="90"/>
      <c r="D18" s="90"/>
      <c r="E18" s="157">
        <v>3000</v>
      </c>
      <c r="F18" s="92"/>
      <c r="G18" s="90"/>
    </row>
    <row r="19" ht="18.75" customHeight="1">
      <c r="A19" t="s" s="145">
        <v>280</v>
      </c>
      <c r="B19" s="146">
        <v>1000</v>
      </c>
      <c r="C19" s="90"/>
      <c r="D19" s="90"/>
      <c r="E19" s="157">
        <v>1000</v>
      </c>
      <c r="F19" s="92"/>
      <c r="G19" s="90"/>
    </row>
    <row r="20" ht="18.75" customHeight="1">
      <c r="A20" t="s" s="145">
        <v>281</v>
      </c>
      <c r="B20" s="146">
        <v>780</v>
      </c>
      <c r="C20" s="90"/>
      <c r="D20" s="90"/>
      <c r="E20" s="157">
        <v>400</v>
      </c>
      <c r="F20" s="92"/>
      <c r="G20" s="90"/>
    </row>
    <row r="21" ht="18.75" customHeight="1">
      <c r="A21" t="s" s="145">
        <v>282</v>
      </c>
      <c r="B21" s="146">
        <v>560</v>
      </c>
      <c r="C21" s="90"/>
      <c r="D21" s="90"/>
      <c r="E21" s="157">
        <v>600</v>
      </c>
      <c r="F21" s="95"/>
      <c r="G21" s="90"/>
    </row>
    <row r="22" ht="18.75" customHeight="1">
      <c r="A22" t="s" s="145">
        <v>283</v>
      </c>
      <c r="B22" s="146">
        <v>1700</v>
      </c>
      <c r="C22" s="90"/>
      <c r="D22" s="90"/>
      <c r="E22" s="157">
        <v>700</v>
      </c>
      <c r="F22" s="95"/>
      <c r="G22" s="90"/>
    </row>
    <row r="23" ht="18.75" customHeight="1">
      <c r="A23" t="s" s="145">
        <v>284</v>
      </c>
      <c r="B23" s="146">
        <v>3000</v>
      </c>
      <c r="C23" s="90"/>
      <c r="D23" s="90"/>
      <c r="E23" s="157">
        <v>2400</v>
      </c>
      <c r="F23" s="95"/>
      <c r="G23" s="90"/>
    </row>
    <row r="24" ht="18.75" customHeight="1">
      <c r="A24" t="s" s="156">
        <v>285</v>
      </c>
      <c r="B24" s="158">
        <v>3000</v>
      </c>
      <c r="C24" s="90"/>
      <c r="D24" s="90"/>
      <c r="E24" s="157">
        <v>2000</v>
      </c>
      <c r="F24" s="95"/>
      <c r="G24" s="90"/>
    </row>
    <row r="25" ht="18.75" customHeight="1">
      <c r="A25" t="s" s="145">
        <v>286</v>
      </c>
      <c r="B25" s="146">
        <v>800</v>
      </c>
      <c r="C25" s="90"/>
      <c r="D25" s="90"/>
      <c r="E25" s="157">
        <v>300</v>
      </c>
      <c r="F25" s="95"/>
      <c r="G25" s="90"/>
    </row>
    <row r="26" ht="18.75" customHeight="1">
      <c r="A26" t="s" s="145">
        <v>287</v>
      </c>
      <c r="B26" s="146">
        <v>1360</v>
      </c>
      <c r="C26" s="90"/>
      <c r="D26" s="90"/>
      <c r="E26" s="157">
        <v>1000</v>
      </c>
      <c r="F26" s="95"/>
      <c r="G26" s="90"/>
    </row>
    <row r="27" ht="18.6" customHeight="1">
      <c r="A27" s="133"/>
      <c r="B27" s="131"/>
      <c r="C27" s="90"/>
      <c r="D27" s="90"/>
      <c r="E27" s="102"/>
      <c r="F27" s="95"/>
      <c r="G27" s="90"/>
    </row>
    <row r="28" ht="18.75" customHeight="1">
      <c r="A28" t="s" s="159">
        <v>288</v>
      </c>
      <c r="B28" s="146"/>
      <c r="C28" s="90"/>
      <c r="D28" s="90"/>
      <c r="E28" s="102"/>
      <c r="F28" s="95"/>
      <c r="G28" s="90"/>
    </row>
    <row r="29" ht="18.75" customHeight="1">
      <c r="A29" t="s" s="145">
        <v>289</v>
      </c>
      <c r="B29" s="146">
        <v>50</v>
      </c>
      <c r="C29" s="90"/>
      <c r="D29" s="90"/>
      <c r="E29" s="157">
        <v>150</v>
      </c>
      <c r="F29" t="s" s="160">
        <v>290</v>
      </c>
      <c r="G29" s="90"/>
    </row>
    <row r="30" ht="18.75" customHeight="1">
      <c r="A30" t="s" s="145">
        <v>291</v>
      </c>
      <c r="B30" s="146">
        <v>500</v>
      </c>
      <c r="C30" s="90"/>
      <c r="D30" s="90"/>
      <c r="E30" s="157">
        <v>100</v>
      </c>
      <c r="F30" t="s" s="160">
        <v>290</v>
      </c>
      <c r="G30" s="90"/>
    </row>
    <row r="31" ht="37.5" customHeight="1">
      <c r="A31" t="s" s="161">
        <v>292</v>
      </c>
      <c r="B31" s="146">
        <v>200</v>
      </c>
      <c r="C31" s="90"/>
      <c r="D31" s="90"/>
      <c r="E31" s="157">
        <v>200</v>
      </c>
      <c r="F31" t="s" s="162">
        <v>290</v>
      </c>
      <c r="G31" s="90"/>
    </row>
    <row r="32" ht="18.75" customHeight="1">
      <c r="A32" t="s" s="145">
        <v>293</v>
      </c>
      <c r="B32" s="146">
        <v>200</v>
      </c>
      <c r="C32" s="90"/>
      <c r="D32" s="90"/>
      <c r="E32" s="157">
        <v>200</v>
      </c>
      <c r="F32" t="s" s="162">
        <v>290</v>
      </c>
      <c r="G32" s="90"/>
    </row>
    <row r="33" ht="18.75" customHeight="1">
      <c r="A33" t="s" s="145">
        <v>294</v>
      </c>
      <c r="B33" s="146">
        <v>500</v>
      </c>
      <c r="C33" s="90"/>
      <c r="D33" s="90"/>
      <c r="E33" s="157">
        <v>600</v>
      </c>
      <c r="F33" t="s" s="162">
        <v>290</v>
      </c>
      <c r="G33" s="90"/>
    </row>
    <row r="34" ht="18.75" customHeight="1">
      <c r="A34" t="s" s="145">
        <v>295</v>
      </c>
      <c r="B34" s="146">
        <v>500</v>
      </c>
      <c r="C34" s="90"/>
      <c r="D34" s="90"/>
      <c r="E34" s="157">
        <v>500</v>
      </c>
      <c r="F34" t="s" s="162">
        <v>290</v>
      </c>
      <c r="G34" s="90"/>
    </row>
    <row r="35" ht="18.75" customHeight="1">
      <c r="A35" t="s" s="145">
        <v>296</v>
      </c>
      <c r="B35" s="146">
        <v>50</v>
      </c>
      <c r="C35" s="90"/>
      <c r="D35" s="90"/>
      <c r="E35" s="157">
        <v>50</v>
      </c>
      <c r="F35" t="s" s="162">
        <v>290</v>
      </c>
      <c r="G35" s="90"/>
    </row>
    <row r="36" ht="18.75" customHeight="1">
      <c r="A36" t="s" s="145">
        <v>84</v>
      </c>
      <c r="B36" s="146">
        <v>550</v>
      </c>
      <c r="C36" s="90"/>
      <c r="D36" s="90"/>
      <c r="E36" s="157">
        <v>300</v>
      </c>
      <c r="F36" t="s" s="162">
        <v>290</v>
      </c>
      <c r="G36" s="90"/>
    </row>
    <row r="37" ht="18.75" customHeight="1">
      <c r="A37" t="s" s="145">
        <v>297</v>
      </c>
      <c r="B37" s="146">
        <v>200</v>
      </c>
      <c r="C37" s="90"/>
      <c r="D37" s="90"/>
      <c r="E37" s="157">
        <v>200</v>
      </c>
      <c r="F37" t="s" s="162">
        <v>290</v>
      </c>
      <c r="G37" s="90"/>
    </row>
    <row r="38" ht="18.75" customHeight="1">
      <c r="A38" t="s" s="159">
        <v>298</v>
      </c>
      <c r="B38" s="146"/>
      <c r="C38" s="90"/>
      <c r="D38" s="90"/>
      <c r="E38" t="s" s="163">
        <v>290</v>
      </c>
      <c r="F38" t="s" s="162">
        <v>290</v>
      </c>
      <c r="G38" s="90"/>
    </row>
    <row r="39" ht="18.75" customHeight="1">
      <c r="A39" t="s" s="156">
        <v>299</v>
      </c>
      <c r="B39" s="158">
        <v>1000</v>
      </c>
      <c r="C39" s="90"/>
      <c r="D39" s="90"/>
      <c r="E39" s="157">
        <v>1000</v>
      </c>
      <c r="F39" t="s" s="162">
        <v>290</v>
      </c>
      <c r="G39" s="90"/>
    </row>
    <row r="40" ht="18.75" customHeight="1">
      <c r="A40" t="s" s="156">
        <v>300</v>
      </c>
      <c r="B40" s="158">
        <v>2000</v>
      </c>
      <c r="C40" s="90"/>
      <c r="D40" s="90"/>
      <c r="E40" s="157">
        <v>1000</v>
      </c>
      <c r="F40" t="s" s="162">
        <v>290</v>
      </c>
      <c r="G40" s="90"/>
    </row>
    <row r="41" ht="18.75" customHeight="1">
      <c r="A41" t="s" s="156">
        <v>301</v>
      </c>
      <c r="B41" s="164">
        <v>1550</v>
      </c>
      <c r="C41" s="90"/>
      <c r="D41" s="90"/>
      <c r="E41" s="165">
        <v>3000</v>
      </c>
      <c r="F41" t="s" s="162">
        <v>302</v>
      </c>
      <c r="G41" s="90"/>
    </row>
    <row r="42" ht="18.75" customHeight="1">
      <c r="A42" t="s" s="156">
        <v>162</v>
      </c>
      <c r="B42" s="166">
        <v>38250</v>
      </c>
      <c r="C42" s="90"/>
      <c r="D42" s="90"/>
      <c r="E42" s="167">
        <v>28250</v>
      </c>
      <c r="F42" t="s" s="162">
        <v>290</v>
      </c>
      <c r="G42" s="90"/>
    </row>
    <row r="43" ht="18.75" customHeight="1">
      <c r="A43" s="168"/>
      <c r="B43" s="146"/>
      <c r="C43" s="90"/>
      <c r="D43" s="90"/>
      <c r="E43" s="91"/>
      <c r="F43" s="92"/>
      <c r="G43" s="90"/>
    </row>
    <row r="44" ht="18.75" customHeight="1">
      <c r="A44" t="s" s="156">
        <v>163</v>
      </c>
      <c r="B44" s="146">
        <v>0</v>
      </c>
      <c r="C44" s="90"/>
      <c r="D44" s="90"/>
      <c r="E44" s="91"/>
      <c r="F44" s="92"/>
      <c r="G44" s="144"/>
    </row>
    <row r="45" ht="18.75" customHeight="1">
      <c r="A45" s="168"/>
      <c r="B45" s="158"/>
      <c r="C45" s="90"/>
      <c r="D45" s="90"/>
      <c r="E45" s="91"/>
      <c r="F45" s="169"/>
      <c r="G45" s="144"/>
    </row>
    <row r="46" ht="18.75" customHeight="1">
      <c r="A46" s="168"/>
      <c r="B46" s="146"/>
      <c r="C46" s="90"/>
      <c r="D46" s="90"/>
      <c r="E46" s="91"/>
      <c r="F46" s="92"/>
      <c r="G46" s="90"/>
    </row>
    <row r="47" ht="18.75" customHeight="1">
      <c r="A47" s="168"/>
      <c r="B47" s="146"/>
      <c r="C47" s="90"/>
      <c r="D47" s="90"/>
      <c r="E47" s="91"/>
      <c r="F47" s="132"/>
      <c r="G47" s="129"/>
    </row>
    <row r="48" ht="18.75" customHeight="1">
      <c r="A48" s="168"/>
      <c r="B48" s="146"/>
      <c r="C48" s="90"/>
      <c r="D48" s="90"/>
      <c r="E48" s="91"/>
      <c r="F48" s="132"/>
      <c r="G48" s="129"/>
    </row>
    <row r="49" ht="13.65" customHeight="1">
      <c r="A49" s="90"/>
      <c r="B49" s="90"/>
      <c r="C49" s="90"/>
      <c r="D49" s="90"/>
      <c r="E49" s="91"/>
      <c r="F49" s="132"/>
      <c r="G49" s="129"/>
    </row>
    <row r="50" ht="13.65" customHeight="1">
      <c r="A50" s="90"/>
      <c r="B50" s="90"/>
      <c r="C50" s="90"/>
      <c r="D50" s="90"/>
      <c r="E50" s="91"/>
      <c r="F50" s="132"/>
      <c r="G50" s="129"/>
    </row>
    <row r="51" ht="13.65" customHeight="1">
      <c r="A51" s="90"/>
      <c r="B51" s="90"/>
      <c r="C51" s="90"/>
      <c r="D51" s="90"/>
      <c r="E51" s="91"/>
      <c r="F51" s="132"/>
      <c r="G51" s="129"/>
    </row>
    <row r="52" ht="13.65" customHeight="1">
      <c r="A52" s="90"/>
      <c r="B52" s="90"/>
      <c r="C52" s="90"/>
      <c r="D52" s="90"/>
      <c r="E52" s="91"/>
      <c r="F52" s="132"/>
      <c r="G52" s="129"/>
    </row>
    <row r="53" ht="13.65" customHeight="1">
      <c r="A53" s="90"/>
      <c r="B53" s="90"/>
      <c r="C53" s="90"/>
      <c r="D53" s="90"/>
      <c r="E53" s="91"/>
      <c r="F53" s="132"/>
      <c r="G53" s="129"/>
    </row>
    <row r="54" ht="13.65" customHeight="1">
      <c r="A54" s="90"/>
      <c r="B54" s="90"/>
      <c r="C54" s="90"/>
      <c r="D54" s="90"/>
      <c r="E54" s="91"/>
      <c r="F54" s="132"/>
      <c r="G54" s="129"/>
    </row>
    <row r="55" ht="13.65" customHeight="1">
      <c r="A55" s="90"/>
      <c r="B55" s="90"/>
      <c r="C55" s="90"/>
      <c r="D55" s="90"/>
      <c r="E55" s="91"/>
      <c r="F55" s="132"/>
      <c r="G55" s="129"/>
    </row>
    <row r="56" ht="13.65" customHeight="1">
      <c r="A56" s="90"/>
      <c r="B56" s="90"/>
      <c r="C56" s="90"/>
      <c r="D56" s="90"/>
      <c r="E56" s="91"/>
      <c r="F56" s="132"/>
      <c r="G56" s="129"/>
    </row>
    <row r="57" ht="13.65" customHeight="1">
      <c r="A57" s="90"/>
      <c r="B57" s="90"/>
      <c r="C57" s="90"/>
      <c r="D57" s="90"/>
      <c r="E57" s="91"/>
      <c r="F57" s="132"/>
      <c r="G57" s="129"/>
    </row>
    <row r="58" ht="13.65" customHeight="1">
      <c r="A58" s="90"/>
      <c r="B58" s="90"/>
      <c r="C58" s="90"/>
      <c r="D58" s="90"/>
      <c r="E58" s="91"/>
      <c r="F58" s="132"/>
      <c r="G58" s="129"/>
    </row>
    <row r="59" ht="13.65" customHeight="1">
      <c r="A59" s="90"/>
      <c r="B59" s="90"/>
      <c r="C59" s="90"/>
      <c r="D59" s="90"/>
      <c r="E59" s="91"/>
      <c r="F59" s="132"/>
      <c r="G59" s="129"/>
    </row>
    <row r="60" ht="13.65" customHeight="1">
      <c r="A60" s="90"/>
      <c r="B60" s="90"/>
      <c r="C60" s="90"/>
      <c r="D60" s="90"/>
      <c r="E60" s="91"/>
      <c r="F60" s="132"/>
      <c r="G60" s="129"/>
    </row>
    <row r="61" ht="13.65" customHeight="1">
      <c r="A61" s="90"/>
      <c r="B61" s="90"/>
      <c r="C61" s="90"/>
      <c r="D61" s="90"/>
      <c r="E61" s="91"/>
      <c r="F61" s="132"/>
      <c r="G61" s="129"/>
    </row>
    <row r="62" ht="13.65" customHeight="1">
      <c r="A62" s="90"/>
      <c r="B62" s="90"/>
      <c r="C62" s="90"/>
      <c r="D62" s="90"/>
      <c r="E62" s="91"/>
      <c r="F62" s="132"/>
      <c r="G62" s="129"/>
    </row>
    <row r="63" ht="13.65" customHeight="1">
      <c r="A63" s="90"/>
      <c r="B63" s="90"/>
      <c r="C63" s="90"/>
      <c r="D63" s="90"/>
      <c r="E63" s="91"/>
      <c r="F63" s="132"/>
      <c r="G63" s="129"/>
    </row>
    <row r="64" ht="13.65" customHeight="1">
      <c r="A64" s="90"/>
      <c r="B64" s="90"/>
      <c r="C64" s="90"/>
      <c r="D64" s="90"/>
      <c r="E64" s="91"/>
      <c r="F64" s="132"/>
      <c r="G64" s="129"/>
    </row>
    <row r="65" ht="13.65" customHeight="1">
      <c r="A65" s="90"/>
      <c r="B65" s="90"/>
      <c r="C65" s="90"/>
      <c r="D65" s="90"/>
      <c r="E65" s="91"/>
      <c r="F65" s="132"/>
      <c r="G65" s="129"/>
    </row>
    <row r="66" ht="13.65" customHeight="1">
      <c r="A66" s="90"/>
      <c r="B66" s="90"/>
      <c r="C66" s="90"/>
      <c r="D66" s="90"/>
      <c r="E66" s="91"/>
      <c r="F66" s="132"/>
      <c r="G66" s="129"/>
    </row>
    <row r="67" ht="13.65" customHeight="1">
      <c r="A67" s="90"/>
      <c r="B67" s="90"/>
      <c r="C67" s="90"/>
      <c r="D67" s="90"/>
      <c r="E67" s="91"/>
      <c r="F67" s="132"/>
      <c r="G67" s="129"/>
    </row>
    <row r="68" ht="13.65" customHeight="1">
      <c r="A68" s="90"/>
      <c r="B68" s="90"/>
      <c r="C68" s="90"/>
      <c r="D68" s="90"/>
      <c r="E68" s="91"/>
      <c r="F68" s="132"/>
      <c r="G68" s="129"/>
    </row>
    <row r="69" ht="13.65" customHeight="1">
      <c r="A69" s="90"/>
      <c r="B69" s="90"/>
      <c r="C69" s="90"/>
      <c r="D69" s="90"/>
      <c r="E69" s="91"/>
      <c r="F69" s="132"/>
      <c r="G69" s="129"/>
    </row>
    <row r="70" ht="13.65" customHeight="1">
      <c r="A70" s="90"/>
      <c r="B70" s="90"/>
      <c r="C70" s="90"/>
      <c r="D70" s="90"/>
      <c r="E70" s="91"/>
      <c r="F70" s="132"/>
      <c r="G70" s="129"/>
    </row>
    <row r="71" ht="13.65" customHeight="1">
      <c r="A71" s="90"/>
      <c r="B71" s="90"/>
      <c r="C71" s="90"/>
      <c r="D71" s="90"/>
      <c r="E71" s="91"/>
      <c r="F71" s="132"/>
      <c r="G71" s="129"/>
    </row>
    <row r="72" ht="13.65" customHeight="1">
      <c r="A72" s="90"/>
      <c r="B72" s="90"/>
      <c r="C72" s="90"/>
      <c r="D72" s="90"/>
      <c r="E72" s="91"/>
      <c r="F72" s="132"/>
      <c r="G72" s="129"/>
    </row>
    <row r="73" ht="13.65" customHeight="1">
      <c r="A73" s="90"/>
      <c r="B73" s="90"/>
      <c r="C73" s="90"/>
      <c r="D73" s="90"/>
      <c r="E73" s="91"/>
      <c r="F73" s="132"/>
      <c r="G73" s="129"/>
    </row>
    <row r="74" ht="13.65" customHeight="1">
      <c r="A74" s="90"/>
      <c r="B74" s="90"/>
      <c r="C74" s="90"/>
      <c r="D74" s="90"/>
      <c r="E74" s="91"/>
      <c r="F74" s="132"/>
      <c r="G74" s="129"/>
    </row>
    <row r="75" ht="13.65" customHeight="1">
      <c r="A75" s="90"/>
      <c r="B75" s="90"/>
      <c r="C75" s="90"/>
      <c r="D75" s="90"/>
      <c r="E75" s="91"/>
      <c r="F75" s="132"/>
      <c r="G75" s="129"/>
    </row>
    <row r="76" ht="13.65" customHeight="1">
      <c r="A76" s="90"/>
      <c r="B76" s="90"/>
      <c r="C76" s="90"/>
      <c r="D76" s="90"/>
      <c r="E76" s="91"/>
      <c r="F76" s="132"/>
      <c r="G76" s="129"/>
    </row>
    <row r="77" ht="13.65" customHeight="1">
      <c r="A77" s="90"/>
      <c r="B77" s="90"/>
      <c r="C77" s="90"/>
      <c r="D77" s="90"/>
      <c r="E77" s="91"/>
      <c r="F77" s="132"/>
      <c r="G77" s="129"/>
    </row>
    <row r="78" ht="13.65" customHeight="1">
      <c r="A78" s="90"/>
      <c r="B78" s="90"/>
      <c r="C78" s="90"/>
      <c r="D78" s="90"/>
      <c r="E78" s="91"/>
      <c r="F78" s="132"/>
      <c r="G78" s="129"/>
    </row>
    <row r="79" ht="13.65" customHeight="1">
      <c r="A79" s="90"/>
      <c r="B79" s="90"/>
      <c r="C79" s="90"/>
      <c r="D79" s="90"/>
      <c r="E79" s="91"/>
      <c r="F79" s="132"/>
      <c r="G79" s="129"/>
    </row>
    <row r="80" ht="13.65" customHeight="1">
      <c r="A80" s="90"/>
      <c r="B80" s="90"/>
      <c r="C80" s="90"/>
      <c r="D80" s="90"/>
      <c r="E80" s="91"/>
      <c r="F80" s="132"/>
      <c r="G80" s="129"/>
    </row>
    <row r="81" ht="13.65" customHeight="1">
      <c r="A81" s="90"/>
      <c r="B81" s="90"/>
      <c r="C81" s="90"/>
      <c r="D81" s="90"/>
      <c r="E81" s="91"/>
      <c r="F81" s="132"/>
      <c r="G81" s="129"/>
    </row>
    <row r="82" ht="13.65" customHeight="1">
      <c r="A82" s="90"/>
      <c r="B82" s="90"/>
      <c r="C82" s="90"/>
      <c r="D82" s="90"/>
      <c r="E82" s="91"/>
      <c r="F82" s="132"/>
      <c r="G82" s="129"/>
    </row>
    <row r="83" ht="13.65" customHeight="1">
      <c r="A83" s="90"/>
      <c r="B83" s="90"/>
      <c r="C83" s="90"/>
      <c r="D83" s="90"/>
      <c r="E83" s="91"/>
      <c r="F83" s="132"/>
      <c r="G83" s="129"/>
    </row>
    <row r="84" ht="13.65" customHeight="1">
      <c r="A84" s="90"/>
      <c r="B84" s="90"/>
      <c r="C84" s="90"/>
      <c r="D84" s="90"/>
      <c r="E84" s="91"/>
      <c r="F84" s="132"/>
      <c r="G84" s="129"/>
    </row>
    <row r="85" ht="13.65" customHeight="1">
      <c r="A85" s="90"/>
      <c r="B85" s="90"/>
      <c r="C85" s="90"/>
      <c r="D85" s="90"/>
      <c r="E85" s="91"/>
      <c r="F85" s="132"/>
      <c r="G85" s="129"/>
    </row>
    <row r="86" ht="13.65" customHeight="1">
      <c r="A86" s="90"/>
      <c r="B86" s="90"/>
      <c r="C86" s="90"/>
      <c r="D86" s="90"/>
      <c r="E86" s="91"/>
      <c r="F86" s="132"/>
      <c r="G86" s="129"/>
    </row>
    <row r="87" ht="13.65" customHeight="1">
      <c r="A87" s="90"/>
      <c r="B87" s="90"/>
      <c r="C87" s="90"/>
      <c r="D87" s="90"/>
      <c r="E87" s="91"/>
      <c r="F87" s="132"/>
      <c r="G87" s="129"/>
    </row>
    <row r="88" ht="13.65" customHeight="1">
      <c r="A88" s="90"/>
      <c r="B88" s="90"/>
      <c r="C88" s="90"/>
      <c r="D88" s="90"/>
      <c r="E88" s="91"/>
      <c r="F88" s="132"/>
      <c r="G88" s="129"/>
    </row>
    <row r="89" ht="13.65" customHeight="1">
      <c r="A89" s="90"/>
      <c r="B89" s="90"/>
      <c r="C89" s="90"/>
      <c r="D89" s="90"/>
      <c r="E89" s="91"/>
      <c r="F89" s="132"/>
      <c r="G89" s="129"/>
    </row>
    <row r="90" ht="13.65" customHeight="1">
      <c r="A90" s="90"/>
      <c r="B90" s="90"/>
      <c r="C90" s="90"/>
      <c r="D90" s="90"/>
      <c r="E90" s="91"/>
      <c r="F90" s="132"/>
      <c r="G90" s="129"/>
    </row>
    <row r="91" ht="13.65" customHeight="1">
      <c r="A91" s="90"/>
      <c r="B91" s="90"/>
      <c r="C91" s="90"/>
      <c r="D91" s="90"/>
      <c r="E91" s="91"/>
      <c r="F91" s="132"/>
      <c r="G91" s="129"/>
    </row>
    <row r="92" ht="13.65" customHeight="1">
      <c r="A92" s="90"/>
      <c r="B92" s="90"/>
      <c r="C92" s="90"/>
      <c r="D92" s="90"/>
      <c r="E92" s="91"/>
      <c r="F92" s="132"/>
      <c r="G92" s="129"/>
    </row>
    <row r="93" ht="13.65" customHeight="1">
      <c r="A93" s="90"/>
      <c r="B93" s="90"/>
      <c r="C93" s="90"/>
      <c r="D93" s="90"/>
      <c r="E93" s="91"/>
      <c r="F93" s="132"/>
      <c r="G93" s="129"/>
    </row>
    <row r="94" ht="13.65" customHeight="1">
      <c r="A94" s="90"/>
      <c r="B94" s="90"/>
      <c r="C94" s="90"/>
      <c r="D94" s="90"/>
      <c r="E94" s="91"/>
      <c r="F94" s="132"/>
      <c r="G94" s="129"/>
    </row>
    <row r="95" ht="13.65" customHeight="1">
      <c r="A95" s="90"/>
      <c r="B95" s="90"/>
      <c r="C95" s="90"/>
      <c r="D95" s="90"/>
      <c r="E95" s="91"/>
      <c r="F95" s="132"/>
      <c r="G95" s="129"/>
    </row>
    <row r="96" ht="13.65" customHeight="1">
      <c r="A96" s="90"/>
      <c r="B96" s="90"/>
      <c r="C96" s="90"/>
      <c r="D96" s="90"/>
      <c r="E96" s="91"/>
      <c r="F96" s="132"/>
      <c r="G96" s="129"/>
    </row>
    <row r="97" ht="13.65" customHeight="1">
      <c r="A97" s="90"/>
      <c r="B97" s="90"/>
      <c r="C97" s="90"/>
      <c r="D97" s="90"/>
      <c r="E97" s="91"/>
      <c r="F97" s="132"/>
      <c r="G97" s="129"/>
    </row>
    <row r="98" ht="13.65" customHeight="1">
      <c r="A98" s="90"/>
      <c r="B98" s="90"/>
      <c r="C98" s="90"/>
      <c r="D98" s="90"/>
      <c r="E98" s="91"/>
      <c r="F98" s="132"/>
      <c r="G98" s="129"/>
    </row>
    <row r="99" ht="13.65" customHeight="1">
      <c r="A99" s="90"/>
      <c r="B99" s="90"/>
      <c r="C99" s="90"/>
      <c r="D99" s="90"/>
      <c r="E99" s="91"/>
      <c r="F99" s="132"/>
      <c r="G99" s="129"/>
    </row>
    <row r="100" ht="13.65" customHeight="1">
      <c r="A100" s="90"/>
      <c r="B100" s="90"/>
      <c r="C100" s="90"/>
      <c r="D100" s="90"/>
      <c r="E100" s="91"/>
      <c r="F100" s="132"/>
      <c r="G100" s="129"/>
    </row>
    <row r="101" ht="13.65" customHeight="1">
      <c r="A101" s="90"/>
      <c r="B101" s="90"/>
      <c r="C101" s="90"/>
      <c r="D101" s="90"/>
      <c r="E101" s="91"/>
      <c r="F101" s="132"/>
      <c r="G101" s="129"/>
    </row>
    <row r="102" ht="13.65" customHeight="1">
      <c r="A102" s="90"/>
      <c r="B102" s="90"/>
      <c r="C102" s="90"/>
      <c r="D102" s="90"/>
      <c r="E102" s="91"/>
      <c r="F102" s="132"/>
      <c r="G102" s="129"/>
    </row>
    <row r="103" ht="13.65" customHeight="1">
      <c r="A103" s="90"/>
      <c r="B103" s="90"/>
      <c r="C103" s="90"/>
      <c r="D103" s="90"/>
      <c r="E103" s="91"/>
      <c r="F103" s="132"/>
      <c r="G103" s="129"/>
    </row>
    <row r="104" ht="13.65" customHeight="1">
      <c r="A104" s="90"/>
      <c r="B104" s="90"/>
      <c r="C104" s="90"/>
      <c r="D104" s="90"/>
      <c r="E104" s="91"/>
      <c r="F104" s="132"/>
      <c r="G104" s="129"/>
    </row>
    <row r="105" ht="13.65" customHeight="1">
      <c r="A105" s="90"/>
      <c r="B105" s="90"/>
      <c r="C105" s="90"/>
      <c r="D105" s="90"/>
      <c r="E105" s="91"/>
      <c r="F105" s="132"/>
      <c r="G105" s="129"/>
    </row>
    <row r="106" ht="13.65" customHeight="1">
      <c r="A106" s="90"/>
      <c r="B106" s="90"/>
      <c r="C106" s="90"/>
      <c r="D106" s="90"/>
      <c r="E106" s="91"/>
      <c r="F106" s="132"/>
      <c r="G106" s="129"/>
    </row>
    <row r="107" ht="13.65" customHeight="1">
      <c r="A107" s="90"/>
      <c r="B107" s="90"/>
      <c r="C107" s="90"/>
      <c r="D107" s="90"/>
      <c r="E107" s="91"/>
      <c r="F107" s="132"/>
      <c r="G107" s="129"/>
    </row>
    <row r="108" ht="13.65" customHeight="1">
      <c r="A108" s="90"/>
      <c r="B108" s="90"/>
      <c r="C108" s="90"/>
      <c r="D108" s="90"/>
      <c r="E108" s="91"/>
      <c r="F108" s="132"/>
      <c r="G108" s="129"/>
    </row>
    <row r="109" ht="13.65" customHeight="1">
      <c r="A109" s="90"/>
      <c r="B109" s="90"/>
      <c r="C109" s="90"/>
      <c r="D109" s="90"/>
      <c r="E109" s="91"/>
      <c r="F109" s="132"/>
      <c r="G109" s="129"/>
    </row>
    <row r="110" ht="13.65" customHeight="1">
      <c r="A110" s="90"/>
      <c r="B110" s="90"/>
      <c r="C110" s="90"/>
      <c r="D110" s="90"/>
      <c r="E110" s="91"/>
      <c r="F110" s="132"/>
      <c r="G110" s="129"/>
    </row>
    <row r="111" ht="13.65" customHeight="1">
      <c r="A111" s="90"/>
      <c r="B111" s="90"/>
      <c r="C111" s="90"/>
      <c r="D111" s="90"/>
      <c r="E111" s="91"/>
      <c r="F111" s="132"/>
      <c r="G111" s="129"/>
    </row>
    <row r="112" ht="13.65" customHeight="1">
      <c r="A112" s="90"/>
      <c r="B112" s="90"/>
      <c r="C112" s="90"/>
      <c r="D112" s="90"/>
      <c r="E112" s="91"/>
      <c r="F112" s="132"/>
      <c r="G112" s="129"/>
    </row>
    <row r="113" ht="13.65" customHeight="1">
      <c r="A113" s="90"/>
      <c r="B113" s="90"/>
      <c r="C113" s="90"/>
      <c r="D113" s="90"/>
      <c r="E113" s="91"/>
      <c r="F113" s="132"/>
      <c r="G113" s="129"/>
    </row>
    <row r="114" ht="13.65" customHeight="1">
      <c r="A114" s="90"/>
      <c r="B114" s="90"/>
      <c r="C114" s="90"/>
      <c r="D114" s="90"/>
      <c r="E114" s="91"/>
      <c r="F114" s="132"/>
      <c r="G114" s="129"/>
    </row>
    <row r="115" ht="13.65" customHeight="1">
      <c r="A115" s="90"/>
      <c r="B115" s="90"/>
      <c r="C115" s="90"/>
      <c r="D115" s="90"/>
      <c r="E115" s="91"/>
      <c r="F115" s="132"/>
      <c r="G115" s="129"/>
    </row>
    <row r="116" ht="13.65" customHeight="1">
      <c r="A116" s="90"/>
      <c r="B116" s="90"/>
      <c r="C116" s="90"/>
      <c r="D116" s="90"/>
      <c r="E116" s="91"/>
      <c r="F116" s="132"/>
      <c r="G116" s="129"/>
    </row>
    <row r="117" ht="13.65" customHeight="1">
      <c r="A117" s="90"/>
      <c r="B117" s="90"/>
      <c r="C117" s="90"/>
      <c r="D117" s="90"/>
      <c r="E117" s="91"/>
      <c r="F117" s="132"/>
      <c r="G117" s="129"/>
    </row>
    <row r="118" ht="13.65" customHeight="1">
      <c r="A118" s="90"/>
      <c r="B118" s="90"/>
      <c r="C118" s="90"/>
      <c r="D118" s="90"/>
      <c r="E118" s="91"/>
      <c r="F118" s="132"/>
      <c r="G118" s="129"/>
    </row>
    <row r="119" ht="13.65" customHeight="1">
      <c r="A119" s="90"/>
      <c r="B119" s="90"/>
      <c r="C119" s="90"/>
      <c r="D119" s="90"/>
      <c r="E119" s="91"/>
      <c r="F119" s="132"/>
      <c r="G119" s="129"/>
    </row>
    <row r="120" ht="13.65" customHeight="1">
      <c r="A120" s="90"/>
      <c r="B120" s="90"/>
      <c r="C120" s="90"/>
      <c r="D120" s="90"/>
      <c r="E120" s="91"/>
      <c r="F120" s="132"/>
      <c r="G120" s="129"/>
    </row>
    <row r="121" ht="13.65" customHeight="1">
      <c r="A121" s="90"/>
      <c r="B121" s="90"/>
      <c r="C121" s="90"/>
      <c r="D121" s="90"/>
      <c r="E121" s="91"/>
      <c r="F121" s="132"/>
      <c r="G121" s="129"/>
    </row>
    <row r="122" ht="13.65" customHeight="1">
      <c r="A122" s="90"/>
      <c r="B122" s="90"/>
      <c r="C122" s="90"/>
      <c r="D122" s="90"/>
      <c r="E122" s="91"/>
      <c r="F122" s="132"/>
      <c r="G122" s="129"/>
    </row>
    <row r="123" ht="13.65" customHeight="1">
      <c r="A123" s="90"/>
      <c r="B123" s="90"/>
      <c r="C123" s="90"/>
      <c r="D123" s="90"/>
      <c r="E123" s="91"/>
      <c r="F123" s="132"/>
      <c r="G123" s="129"/>
    </row>
    <row r="124" ht="13.65" customHeight="1">
      <c r="A124" s="90"/>
      <c r="B124" s="90"/>
      <c r="C124" s="90"/>
      <c r="D124" s="90"/>
      <c r="E124" s="91"/>
      <c r="F124" s="132"/>
      <c r="G124" s="129"/>
    </row>
    <row r="125" ht="13.65" customHeight="1">
      <c r="A125" s="90"/>
      <c r="B125" s="90"/>
      <c r="C125" s="90"/>
      <c r="D125" s="90"/>
      <c r="E125" s="91"/>
      <c r="F125" s="132"/>
      <c r="G125" s="129"/>
    </row>
    <row r="126" ht="13.65" customHeight="1">
      <c r="A126" s="90"/>
      <c r="B126" s="90"/>
      <c r="C126" s="90"/>
      <c r="D126" s="90"/>
      <c r="E126" s="91"/>
      <c r="F126" s="132"/>
      <c r="G126" s="129"/>
    </row>
    <row r="127" ht="13.65" customHeight="1">
      <c r="A127" s="90"/>
      <c r="B127" s="90"/>
      <c r="C127" s="90"/>
      <c r="D127" s="90"/>
      <c r="E127" s="91"/>
      <c r="F127" s="132"/>
      <c r="G127" s="129"/>
    </row>
    <row r="128" ht="13.65" customHeight="1">
      <c r="A128" s="90"/>
      <c r="B128" s="90"/>
      <c r="C128" s="90"/>
      <c r="D128" s="90"/>
      <c r="E128" s="91"/>
      <c r="F128" s="132"/>
      <c r="G128" s="129"/>
    </row>
    <row r="129" ht="13.65" customHeight="1">
      <c r="A129" s="90"/>
      <c r="B129" s="90"/>
      <c r="C129" s="90"/>
      <c r="D129" s="90"/>
      <c r="E129" s="91"/>
      <c r="F129" s="132"/>
      <c r="G129" s="129"/>
    </row>
    <row r="130" ht="13.65" customHeight="1">
      <c r="A130" s="90"/>
      <c r="B130" s="90"/>
      <c r="C130" s="90"/>
      <c r="D130" s="90"/>
      <c r="E130" s="91"/>
      <c r="F130" s="132"/>
      <c r="G130" s="129"/>
    </row>
    <row r="131" ht="13.65" customHeight="1">
      <c r="A131" s="90"/>
      <c r="B131" s="90"/>
      <c r="C131" s="90"/>
      <c r="D131" s="90"/>
      <c r="E131" s="91"/>
      <c r="F131" s="132"/>
      <c r="G131" s="129"/>
    </row>
    <row r="132" ht="13.65" customHeight="1">
      <c r="A132" s="90"/>
      <c r="B132" s="90"/>
      <c r="C132" s="90"/>
      <c r="D132" s="90"/>
      <c r="E132" s="91"/>
      <c r="F132" s="132"/>
      <c r="G132" s="129"/>
    </row>
    <row r="133" ht="13.65" customHeight="1">
      <c r="A133" s="90"/>
      <c r="B133" s="90"/>
      <c r="C133" s="90"/>
      <c r="D133" s="90"/>
      <c r="E133" s="91"/>
      <c r="F133" s="132"/>
      <c r="G133" s="129"/>
    </row>
    <row r="134" ht="13.65" customHeight="1">
      <c r="A134" s="90"/>
      <c r="B134" s="90"/>
      <c r="C134" s="90"/>
      <c r="D134" s="90"/>
      <c r="E134" s="91"/>
      <c r="F134" s="132"/>
      <c r="G134" s="129"/>
    </row>
    <row r="135" ht="13.65" customHeight="1">
      <c r="A135" s="90"/>
      <c r="B135" s="90"/>
      <c r="C135" s="90"/>
      <c r="D135" s="90"/>
      <c r="E135" s="91"/>
      <c r="F135" s="132"/>
      <c r="G135" s="129"/>
    </row>
    <row r="136" ht="13.65" customHeight="1">
      <c r="A136" s="90"/>
      <c r="B136" s="90"/>
      <c r="C136" s="90"/>
      <c r="D136" s="90"/>
      <c r="E136" s="91"/>
      <c r="F136" s="132"/>
      <c r="G136" s="129"/>
    </row>
    <row r="137" ht="13.65" customHeight="1">
      <c r="A137" s="90"/>
      <c r="B137" s="90"/>
      <c r="C137" s="90"/>
      <c r="D137" s="90"/>
      <c r="E137" s="91"/>
      <c r="F137" s="132"/>
      <c r="G137" s="129"/>
    </row>
    <row r="138" ht="13.65" customHeight="1">
      <c r="A138" s="90"/>
      <c r="B138" s="90"/>
      <c r="C138" s="90"/>
      <c r="D138" s="90"/>
      <c r="E138" s="91"/>
      <c r="F138" s="132"/>
      <c r="G138" s="129"/>
    </row>
    <row r="139" ht="13.65" customHeight="1">
      <c r="A139" s="90"/>
      <c r="B139" s="90"/>
      <c r="C139" s="90"/>
      <c r="D139" s="90"/>
      <c r="E139" s="91"/>
      <c r="F139" s="132"/>
      <c r="G139" s="129"/>
    </row>
    <row r="140" ht="13.65" customHeight="1">
      <c r="A140" s="90"/>
      <c r="B140" s="90"/>
      <c r="C140" s="90"/>
      <c r="D140" s="90"/>
      <c r="E140" s="91"/>
      <c r="F140" s="132"/>
      <c r="G140" s="129"/>
    </row>
    <row r="141" ht="13.65" customHeight="1">
      <c r="A141" s="90"/>
      <c r="B141" s="90"/>
      <c r="C141" s="90"/>
      <c r="D141" s="90"/>
      <c r="E141" s="91"/>
      <c r="F141" s="132"/>
      <c r="G141" s="129"/>
    </row>
    <row r="142" ht="13.65" customHeight="1">
      <c r="A142" s="90"/>
      <c r="B142" s="90"/>
      <c r="C142" s="90"/>
      <c r="D142" s="90"/>
      <c r="E142" s="91"/>
      <c r="F142" s="132"/>
      <c r="G142" s="129"/>
    </row>
    <row r="143" ht="13.65" customHeight="1">
      <c r="A143" s="90"/>
      <c r="B143" s="90"/>
      <c r="C143" s="90"/>
      <c r="D143" s="90"/>
      <c r="E143" s="91"/>
      <c r="F143" s="132"/>
      <c r="G143" s="129"/>
    </row>
    <row r="144" ht="13.65" customHeight="1">
      <c r="A144" s="90"/>
      <c r="B144" s="90"/>
      <c r="C144" s="90"/>
      <c r="D144" s="90"/>
      <c r="E144" s="91"/>
      <c r="F144" s="132"/>
      <c r="G144" s="129"/>
    </row>
    <row r="145" ht="13.65" customHeight="1">
      <c r="A145" s="90"/>
      <c r="B145" s="90"/>
      <c r="C145" s="90"/>
      <c r="D145" s="90"/>
      <c r="E145" s="91"/>
      <c r="F145" s="132"/>
      <c r="G145" s="129"/>
    </row>
    <row r="146" ht="13.65" customHeight="1">
      <c r="A146" s="90"/>
      <c r="B146" s="90"/>
      <c r="C146" s="90"/>
      <c r="D146" s="90"/>
      <c r="E146" s="91"/>
      <c r="F146" s="132"/>
      <c r="G146" s="129"/>
    </row>
    <row r="147" ht="13.65" customHeight="1">
      <c r="A147" s="90"/>
      <c r="B147" s="90"/>
      <c r="C147" s="90"/>
      <c r="D147" s="90"/>
      <c r="E147" s="91"/>
      <c r="F147" s="132"/>
      <c r="G147" s="129"/>
    </row>
    <row r="148" ht="13.65" customHeight="1">
      <c r="A148" s="90"/>
      <c r="B148" s="90"/>
      <c r="C148" s="90"/>
      <c r="D148" s="90"/>
      <c r="E148" s="91"/>
      <c r="F148" s="132"/>
      <c r="G148" s="129"/>
    </row>
    <row r="149" ht="13.65" customHeight="1">
      <c r="A149" s="90"/>
      <c r="B149" s="90"/>
      <c r="C149" s="90"/>
      <c r="D149" s="90"/>
      <c r="E149" s="91"/>
      <c r="F149" s="132"/>
      <c r="G149" s="129"/>
    </row>
    <row r="150" ht="13.65" customHeight="1">
      <c r="A150" s="90"/>
      <c r="B150" s="90"/>
      <c r="C150" s="90"/>
      <c r="D150" s="90"/>
      <c r="E150" s="91"/>
      <c r="F150" s="132"/>
      <c r="G150" s="129"/>
    </row>
    <row r="151" ht="13.65" customHeight="1">
      <c r="A151" s="90"/>
      <c r="B151" s="90"/>
      <c r="C151" s="90"/>
      <c r="D151" s="90"/>
      <c r="E151" s="91"/>
      <c r="F151" s="132"/>
      <c r="G151" s="129"/>
    </row>
    <row r="152" ht="13.65" customHeight="1">
      <c r="A152" s="90"/>
      <c r="B152" s="90"/>
      <c r="C152" s="90"/>
      <c r="D152" s="90"/>
      <c r="E152" s="91"/>
      <c r="F152" s="132"/>
      <c r="G152" s="129"/>
    </row>
    <row r="153" ht="13.65" customHeight="1">
      <c r="A153" s="90"/>
      <c r="B153" s="90"/>
      <c r="C153" s="90"/>
      <c r="D153" s="90"/>
      <c r="E153" s="91"/>
      <c r="F153" s="132"/>
      <c r="G153" s="129"/>
    </row>
    <row r="154" ht="13.65" customHeight="1">
      <c r="A154" s="90"/>
      <c r="B154" s="90"/>
      <c r="C154" s="90"/>
      <c r="D154" s="90"/>
      <c r="E154" s="91"/>
      <c r="F154" s="132"/>
      <c r="G154" s="129"/>
    </row>
    <row r="155" ht="13.65" customHeight="1">
      <c r="A155" s="90"/>
      <c r="B155" s="90"/>
      <c r="C155" s="90"/>
      <c r="D155" s="90"/>
      <c r="E155" s="91"/>
      <c r="F155" s="132"/>
      <c r="G155" s="129"/>
    </row>
    <row r="156" ht="13.65" customHeight="1">
      <c r="A156" s="90"/>
      <c r="B156" s="90"/>
      <c r="C156" s="90"/>
      <c r="D156" s="90"/>
      <c r="E156" s="91"/>
      <c r="F156" s="132"/>
      <c r="G156" s="129"/>
    </row>
    <row r="157" ht="13.65" customHeight="1">
      <c r="A157" s="90"/>
      <c r="B157" s="90"/>
      <c r="C157" s="90"/>
      <c r="D157" s="90"/>
      <c r="E157" s="91"/>
      <c r="F157" s="132"/>
      <c r="G157" s="129"/>
    </row>
    <row r="158" ht="13.65" customHeight="1">
      <c r="A158" s="90"/>
      <c r="B158" s="90"/>
      <c r="C158" s="90"/>
      <c r="D158" s="90"/>
      <c r="E158" s="91"/>
      <c r="F158" s="132"/>
      <c r="G158" s="129"/>
    </row>
    <row r="159" ht="13.65" customHeight="1">
      <c r="A159" s="90"/>
      <c r="B159" s="90"/>
      <c r="C159" s="90"/>
      <c r="D159" s="90"/>
      <c r="E159" s="91"/>
      <c r="F159" s="132"/>
      <c r="G159" s="129"/>
    </row>
    <row r="160" ht="13.65" customHeight="1">
      <c r="A160" s="90"/>
      <c r="B160" s="90"/>
      <c r="C160" s="90"/>
      <c r="D160" s="90"/>
      <c r="E160" s="91"/>
      <c r="F160" s="132"/>
      <c r="G160" s="129"/>
    </row>
    <row r="161" ht="13.65" customHeight="1">
      <c r="A161" s="90"/>
      <c r="B161" s="90"/>
      <c r="C161" s="90"/>
      <c r="D161" s="90"/>
      <c r="E161" s="91"/>
      <c r="F161" s="132"/>
      <c r="G161" s="129"/>
    </row>
    <row r="162" ht="13.65" customHeight="1">
      <c r="A162" s="90"/>
      <c r="B162" s="90"/>
      <c r="C162" s="90"/>
      <c r="D162" s="90"/>
      <c r="E162" s="91"/>
      <c r="F162" s="132"/>
      <c r="G162" s="129"/>
    </row>
    <row r="163" ht="13.65" customHeight="1">
      <c r="A163" s="90"/>
      <c r="B163" s="90"/>
      <c r="C163" s="90"/>
      <c r="D163" s="90"/>
      <c r="E163" s="91"/>
      <c r="F163" s="132"/>
      <c r="G163" s="129"/>
    </row>
    <row r="164" ht="13.65" customHeight="1">
      <c r="A164" s="90"/>
      <c r="B164" s="90"/>
      <c r="C164" s="90"/>
      <c r="D164" s="90"/>
      <c r="E164" s="91"/>
      <c r="F164" s="132"/>
      <c r="G164" s="129"/>
    </row>
    <row r="165" ht="13.65" customHeight="1">
      <c r="A165" s="90"/>
      <c r="B165" s="90"/>
      <c r="C165" s="90"/>
      <c r="D165" s="90"/>
      <c r="E165" s="91"/>
      <c r="F165" s="132"/>
      <c r="G165" s="129"/>
    </row>
    <row r="166" ht="13.65" customHeight="1">
      <c r="A166" s="90"/>
      <c r="B166" s="90"/>
      <c r="C166" s="90"/>
      <c r="D166" s="90"/>
      <c r="E166" s="91"/>
      <c r="F166" s="132"/>
      <c r="G166" s="129"/>
    </row>
    <row r="167" ht="13.65" customHeight="1">
      <c r="A167" s="90"/>
      <c r="B167" s="90"/>
      <c r="C167" s="90"/>
      <c r="D167" s="90"/>
      <c r="E167" s="91"/>
      <c r="F167" s="132"/>
      <c r="G167" s="129"/>
    </row>
    <row r="168" ht="13.65" customHeight="1">
      <c r="A168" s="90"/>
      <c r="B168" s="90"/>
      <c r="C168" s="90"/>
      <c r="D168" s="90"/>
      <c r="E168" s="91"/>
      <c r="F168" s="132"/>
      <c r="G168" s="129"/>
    </row>
    <row r="169" ht="13.65" customHeight="1">
      <c r="A169" s="90"/>
      <c r="B169" s="90"/>
      <c r="C169" s="90"/>
      <c r="D169" s="90"/>
      <c r="E169" s="91"/>
      <c r="F169" s="132"/>
      <c r="G169" s="129"/>
    </row>
    <row r="170" ht="13.65" customHeight="1">
      <c r="A170" s="90"/>
      <c r="B170" s="90"/>
      <c r="C170" s="90"/>
      <c r="D170" s="90"/>
      <c r="E170" s="91"/>
      <c r="F170" s="132"/>
      <c r="G170" s="129"/>
    </row>
    <row r="171" ht="13.65" customHeight="1">
      <c r="A171" s="90"/>
      <c r="B171" s="90"/>
      <c r="C171" s="90"/>
      <c r="D171" s="90"/>
      <c r="E171" s="91"/>
      <c r="F171" s="132"/>
      <c r="G171" s="129"/>
    </row>
    <row r="172" ht="13.65" customHeight="1">
      <c r="A172" s="90"/>
      <c r="B172" s="90"/>
      <c r="C172" s="90"/>
      <c r="D172" s="90"/>
      <c r="E172" s="91"/>
      <c r="F172" s="132"/>
      <c r="G172" s="129"/>
    </row>
    <row r="173" ht="13.65" customHeight="1">
      <c r="A173" s="90"/>
      <c r="B173" s="90"/>
      <c r="C173" s="90"/>
      <c r="D173" s="90"/>
      <c r="E173" s="91"/>
      <c r="F173" s="132"/>
      <c r="G173" s="129"/>
    </row>
    <row r="174" ht="13.65" customHeight="1">
      <c r="A174" s="90"/>
      <c r="B174" s="90"/>
      <c r="C174" s="90"/>
      <c r="D174" s="90"/>
      <c r="E174" s="91"/>
      <c r="F174" s="132"/>
      <c r="G174" s="129"/>
    </row>
    <row r="175" ht="13.65" customHeight="1">
      <c r="A175" s="90"/>
      <c r="B175" s="90"/>
      <c r="C175" s="90"/>
      <c r="D175" s="90"/>
      <c r="E175" s="91"/>
      <c r="F175" s="132"/>
      <c r="G175" s="129"/>
    </row>
    <row r="176" ht="13.65" customHeight="1">
      <c r="A176" s="90"/>
      <c r="B176" s="90"/>
      <c r="C176" s="90"/>
      <c r="D176" s="90"/>
      <c r="E176" s="91"/>
      <c r="F176" s="132"/>
      <c r="G176" s="129"/>
    </row>
    <row r="177" ht="13.65" customHeight="1">
      <c r="A177" s="90"/>
      <c r="B177" s="90"/>
      <c r="C177" s="90"/>
      <c r="D177" s="90"/>
      <c r="E177" s="91"/>
      <c r="F177" s="132"/>
      <c r="G177" s="129"/>
    </row>
    <row r="178" ht="13.65" customHeight="1">
      <c r="A178" s="90"/>
      <c r="B178" s="90"/>
      <c r="C178" s="90"/>
      <c r="D178" s="90"/>
      <c r="E178" s="91"/>
      <c r="F178" s="132"/>
      <c r="G178" s="129"/>
    </row>
    <row r="179" ht="13.65" customHeight="1">
      <c r="A179" s="90"/>
      <c r="B179" s="90"/>
      <c r="C179" s="90"/>
      <c r="D179" s="90"/>
      <c r="E179" s="91"/>
      <c r="F179" s="132"/>
      <c r="G179" s="129"/>
    </row>
    <row r="180" ht="13.65" customHeight="1">
      <c r="A180" s="90"/>
      <c r="B180" s="90"/>
      <c r="C180" s="90"/>
      <c r="D180" s="90"/>
      <c r="E180" s="91"/>
      <c r="F180" s="132"/>
      <c r="G180" s="129"/>
    </row>
    <row r="181" ht="13.65" customHeight="1">
      <c r="A181" s="90"/>
      <c r="B181" s="90"/>
      <c r="C181" s="90"/>
      <c r="D181" s="90"/>
      <c r="E181" s="91"/>
      <c r="F181" s="132"/>
      <c r="G181" s="129"/>
    </row>
    <row r="182" ht="13.65" customHeight="1">
      <c r="A182" s="90"/>
      <c r="B182" s="90"/>
      <c r="C182" s="90"/>
      <c r="D182" s="90"/>
      <c r="E182" s="91"/>
      <c r="F182" s="132"/>
      <c r="G182" s="129"/>
    </row>
    <row r="183" ht="13.65" customHeight="1">
      <c r="A183" s="90"/>
      <c r="B183" s="90"/>
      <c r="C183" s="90"/>
      <c r="D183" s="90"/>
      <c r="E183" s="91"/>
      <c r="F183" s="132"/>
      <c r="G183" s="129"/>
    </row>
    <row r="184" ht="13.65" customHeight="1">
      <c r="A184" s="90"/>
      <c r="B184" s="90"/>
      <c r="C184" s="90"/>
      <c r="D184" s="90"/>
      <c r="E184" s="91"/>
      <c r="F184" s="132"/>
      <c r="G184" s="129"/>
    </row>
    <row r="185" ht="13.65" customHeight="1">
      <c r="A185" s="90"/>
      <c r="B185" s="90"/>
      <c r="C185" s="90"/>
      <c r="D185" s="90"/>
      <c r="E185" s="91"/>
      <c r="F185" s="132"/>
      <c r="G185" s="129"/>
    </row>
    <row r="186" ht="13.65" customHeight="1">
      <c r="A186" s="90"/>
      <c r="B186" s="90"/>
      <c r="C186" s="90"/>
      <c r="D186" s="90"/>
      <c r="E186" s="91"/>
      <c r="F186" s="132"/>
      <c r="G186" s="129"/>
    </row>
    <row r="187" ht="13.65" customHeight="1">
      <c r="A187" s="90"/>
      <c r="B187" s="90"/>
      <c r="C187" s="90"/>
      <c r="D187" s="90"/>
      <c r="E187" s="91"/>
      <c r="F187" s="132"/>
      <c r="G187" s="129"/>
    </row>
    <row r="188" ht="13.65" customHeight="1">
      <c r="A188" s="90"/>
      <c r="B188" s="90"/>
      <c r="C188" s="90"/>
      <c r="D188" s="90"/>
      <c r="E188" s="91"/>
      <c r="F188" s="132"/>
      <c r="G188" s="129"/>
    </row>
    <row r="189" ht="13.65" customHeight="1">
      <c r="A189" s="90"/>
      <c r="B189" s="90"/>
      <c r="C189" s="90"/>
      <c r="D189" s="90"/>
      <c r="E189" s="91"/>
      <c r="F189" s="132"/>
      <c r="G189" s="129"/>
    </row>
    <row r="190" ht="13.65" customHeight="1">
      <c r="A190" s="90"/>
      <c r="B190" s="90"/>
      <c r="C190" s="90"/>
      <c r="D190" s="90"/>
      <c r="E190" s="91"/>
      <c r="F190" s="132"/>
      <c r="G190" s="129"/>
    </row>
    <row r="191" ht="13.65" customHeight="1">
      <c r="A191" s="90"/>
      <c r="B191" s="90"/>
      <c r="C191" s="90"/>
      <c r="D191" s="90"/>
      <c r="E191" s="91"/>
      <c r="F191" s="132"/>
      <c r="G191" s="129"/>
    </row>
    <row r="192" ht="13.65" customHeight="1">
      <c r="A192" s="90"/>
      <c r="B192" s="90"/>
      <c r="C192" s="90"/>
      <c r="D192" s="90"/>
      <c r="E192" s="91"/>
      <c r="F192" s="132"/>
      <c r="G192" s="129"/>
    </row>
    <row r="193" ht="13.65" customHeight="1">
      <c r="A193" s="90"/>
      <c r="B193" s="90"/>
      <c r="C193" s="90"/>
      <c r="D193" s="90"/>
      <c r="E193" s="91"/>
      <c r="F193" s="132"/>
      <c r="G193" s="129"/>
    </row>
    <row r="194" ht="13.65" customHeight="1">
      <c r="A194" s="90"/>
      <c r="B194" s="90"/>
      <c r="C194" s="90"/>
      <c r="D194" s="90"/>
      <c r="E194" s="91"/>
      <c r="F194" s="132"/>
      <c r="G194" s="129"/>
    </row>
    <row r="195" ht="13.65" customHeight="1">
      <c r="A195" s="90"/>
      <c r="B195" s="90"/>
      <c r="C195" s="90"/>
      <c r="D195" s="90"/>
      <c r="E195" s="91"/>
      <c r="F195" s="132"/>
      <c r="G195" s="129"/>
    </row>
    <row r="196" ht="13.65" customHeight="1">
      <c r="A196" s="90"/>
      <c r="B196" s="90"/>
      <c r="C196" s="90"/>
      <c r="D196" s="90"/>
      <c r="E196" s="91"/>
      <c r="F196" s="132"/>
      <c r="G196" s="129"/>
    </row>
    <row r="197" ht="13.65" customHeight="1">
      <c r="A197" s="90"/>
      <c r="B197" s="90"/>
      <c r="C197" s="90"/>
      <c r="D197" s="90"/>
      <c r="E197" s="91"/>
      <c r="F197" s="132"/>
      <c r="G197" s="129"/>
    </row>
    <row r="198" ht="13.65" customHeight="1">
      <c r="A198" s="90"/>
      <c r="B198" s="90"/>
      <c r="C198" s="90"/>
      <c r="D198" s="90"/>
      <c r="E198" s="91"/>
      <c r="F198" s="132"/>
      <c r="G198" s="129"/>
    </row>
    <row r="199" ht="13.65" customHeight="1">
      <c r="A199" s="90"/>
      <c r="B199" s="90"/>
      <c r="C199" s="90"/>
      <c r="D199" s="90"/>
      <c r="E199" s="91"/>
      <c r="F199" s="132"/>
      <c r="G199" s="129"/>
    </row>
    <row r="200" ht="13.65" customHeight="1">
      <c r="A200" s="90"/>
      <c r="B200" s="90"/>
      <c r="C200" s="90"/>
      <c r="D200" s="90"/>
      <c r="E200" s="91"/>
      <c r="F200" s="132"/>
      <c r="G200" s="129"/>
    </row>
    <row r="201" ht="13.65" customHeight="1">
      <c r="A201" s="90"/>
      <c r="B201" s="90"/>
      <c r="C201" s="90"/>
      <c r="D201" s="90"/>
      <c r="E201" s="91"/>
      <c r="F201" s="132"/>
      <c r="G201" s="129"/>
    </row>
    <row r="202" ht="13.65" customHeight="1">
      <c r="A202" s="90"/>
      <c r="B202" s="90"/>
      <c r="C202" s="90"/>
      <c r="D202" s="90"/>
      <c r="E202" s="91"/>
      <c r="F202" s="132"/>
      <c r="G202" s="129"/>
    </row>
    <row r="203" ht="13.65" customHeight="1">
      <c r="A203" s="90"/>
      <c r="B203" s="90"/>
      <c r="C203" s="90"/>
      <c r="D203" s="90"/>
      <c r="E203" s="91"/>
      <c r="F203" s="132"/>
      <c r="G203" s="129"/>
    </row>
    <row r="204" ht="13.65" customHeight="1">
      <c r="A204" s="90"/>
      <c r="B204" s="90"/>
      <c r="C204" s="90"/>
      <c r="D204" s="90"/>
      <c r="E204" s="91"/>
      <c r="F204" s="132"/>
      <c r="G204" s="129"/>
    </row>
    <row r="205" ht="13.65" customHeight="1">
      <c r="A205" s="90"/>
      <c r="B205" s="90"/>
      <c r="C205" s="90"/>
      <c r="D205" s="90"/>
      <c r="E205" s="91"/>
      <c r="F205" s="132"/>
      <c r="G205" s="129"/>
    </row>
    <row r="206" ht="13.65" customHeight="1">
      <c r="A206" s="90"/>
      <c r="B206" s="90"/>
      <c r="C206" s="90"/>
      <c r="D206" s="90"/>
      <c r="E206" s="91"/>
      <c r="F206" s="132"/>
      <c r="G206" s="129"/>
    </row>
    <row r="207" ht="13.65" customHeight="1">
      <c r="A207" s="90"/>
      <c r="B207" s="90"/>
      <c r="C207" s="90"/>
      <c r="D207" s="90"/>
      <c r="E207" s="91"/>
      <c r="F207" s="132"/>
      <c r="G207" s="129"/>
    </row>
    <row r="208" ht="13.65" customHeight="1">
      <c r="A208" s="90"/>
      <c r="B208" s="90"/>
      <c r="C208" s="90"/>
      <c r="D208" s="90"/>
      <c r="E208" s="91"/>
      <c r="F208" s="132"/>
      <c r="G208" s="129"/>
    </row>
    <row r="209" ht="13.65" customHeight="1">
      <c r="A209" s="90"/>
      <c r="B209" s="90"/>
      <c r="C209" s="90"/>
      <c r="D209" s="90"/>
      <c r="E209" s="91"/>
      <c r="F209" s="132"/>
      <c r="G209" s="129"/>
    </row>
    <row r="210" ht="13.65" customHeight="1">
      <c r="A210" s="90"/>
      <c r="B210" s="90"/>
      <c r="C210" s="90"/>
      <c r="D210" s="90"/>
      <c r="E210" s="91"/>
      <c r="F210" s="132"/>
      <c r="G210" s="129"/>
    </row>
    <row r="211" ht="13.65" customHeight="1">
      <c r="A211" s="90"/>
      <c r="B211" s="90"/>
      <c r="C211" s="90"/>
      <c r="D211" s="90"/>
      <c r="E211" s="91"/>
      <c r="F211" s="132"/>
      <c r="G211" s="129"/>
    </row>
    <row r="212" ht="13.65" customHeight="1">
      <c r="A212" s="90"/>
      <c r="B212" s="90"/>
      <c r="C212" s="90"/>
      <c r="D212" s="90"/>
      <c r="E212" s="91"/>
      <c r="F212" s="132"/>
      <c r="G212" s="129"/>
    </row>
    <row r="213" ht="13.65" customHeight="1">
      <c r="A213" s="90"/>
      <c r="B213" s="90"/>
      <c r="C213" s="90"/>
      <c r="D213" s="90"/>
      <c r="E213" s="91"/>
      <c r="F213" s="132"/>
      <c r="G213" s="129"/>
    </row>
    <row r="214" ht="13.65" customHeight="1">
      <c r="A214" s="90"/>
      <c r="B214" s="90"/>
      <c r="C214" s="90"/>
      <c r="D214" s="90"/>
      <c r="E214" s="91"/>
      <c r="F214" s="132"/>
      <c r="G214" s="129"/>
    </row>
    <row r="215" ht="13.65" customHeight="1">
      <c r="A215" s="90"/>
      <c r="B215" s="90"/>
      <c r="C215" s="90"/>
      <c r="D215" s="90"/>
      <c r="E215" s="91"/>
      <c r="F215" s="132"/>
      <c r="G215" s="129"/>
    </row>
    <row r="216" ht="13.65" customHeight="1">
      <c r="A216" s="90"/>
      <c r="B216" s="90"/>
      <c r="C216" s="90"/>
      <c r="D216" s="90"/>
      <c r="E216" s="91"/>
      <c r="F216" s="132"/>
      <c r="G216" s="129"/>
    </row>
    <row r="217" ht="13.65" customHeight="1">
      <c r="A217" s="90"/>
      <c r="B217" s="90"/>
      <c r="C217" s="90"/>
      <c r="D217" s="90"/>
      <c r="E217" s="91"/>
      <c r="F217" s="132"/>
      <c r="G217" s="129"/>
    </row>
    <row r="218" ht="13.65" customHeight="1">
      <c r="A218" s="90"/>
      <c r="B218" s="90"/>
      <c r="C218" s="90"/>
      <c r="D218" s="90"/>
      <c r="E218" s="91"/>
      <c r="F218" s="132"/>
      <c r="G218" s="129"/>
    </row>
    <row r="219" ht="13.65" customHeight="1">
      <c r="A219" s="90"/>
      <c r="B219" s="90"/>
      <c r="C219" s="90"/>
      <c r="D219" s="90"/>
      <c r="E219" s="91"/>
      <c r="F219" s="132"/>
      <c r="G219" s="129"/>
    </row>
    <row r="220" ht="13.65" customHeight="1">
      <c r="A220" s="90"/>
      <c r="B220" s="90"/>
      <c r="C220" s="90"/>
      <c r="D220" s="90"/>
      <c r="E220" s="91"/>
      <c r="F220" s="132"/>
      <c r="G220" s="129"/>
    </row>
    <row r="221" ht="13.65" customHeight="1">
      <c r="A221" s="90"/>
      <c r="B221" s="90"/>
      <c r="C221" s="90"/>
      <c r="D221" s="90"/>
      <c r="E221" s="91"/>
      <c r="F221" s="132"/>
      <c r="G221" s="129"/>
    </row>
    <row r="222" ht="13.65" customHeight="1">
      <c r="A222" s="90"/>
      <c r="B222" s="90"/>
      <c r="C222" s="90"/>
      <c r="D222" s="90"/>
      <c r="E222" s="91"/>
      <c r="F222" s="132"/>
      <c r="G222" s="129"/>
    </row>
    <row r="223" ht="13.65" customHeight="1">
      <c r="A223" s="90"/>
      <c r="B223" s="90"/>
      <c r="C223" s="90"/>
      <c r="D223" s="90"/>
      <c r="E223" s="91"/>
      <c r="F223" s="132"/>
      <c r="G223" s="129"/>
    </row>
    <row r="224" ht="13.65" customHeight="1">
      <c r="A224" s="90"/>
      <c r="B224" s="90"/>
      <c r="C224" s="90"/>
      <c r="D224" s="90"/>
      <c r="E224" s="91"/>
      <c r="F224" s="132"/>
      <c r="G224" s="129"/>
    </row>
    <row r="225" ht="13.65" customHeight="1">
      <c r="A225" s="90"/>
      <c r="B225" s="90"/>
      <c r="C225" s="90"/>
      <c r="D225" s="90"/>
      <c r="E225" s="91"/>
      <c r="F225" s="132"/>
      <c r="G225" s="129"/>
    </row>
    <row r="226" ht="13.65" customHeight="1">
      <c r="A226" s="90"/>
      <c r="B226" s="90"/>
      <c r="C226" s="90"/>
      <c r="D226" s="90"/>
      <c r="E226" s="91"/>
      <c r="F226" s="132"/>
      <c r="G226" s="129"/>
    </row>
    <row r="227" ht="13.65" customHeight="1">
      <c r="A227" s="90"/>
      <c r="B227" s="90"/>
      <c r="C227" s="90"/>
      <c r="D227" s="90"/>
      <c r="E227" s="91"/>
      <c r="F227" s="132"/>
      <c r="G227" s="129"/>
    </row>
    <row r="228" ht="13.65" customHeight="1">
      <c r="A228" s="90"/>
      <c r="B228" s="90"/>
      <c r="C228" s="90"/>
      <c r="D228" s="90"/>
      <c r="E228" s="91"/>
      <c r="F228" s="132"/>
      <c r="G228" s="129"/>
    </row>
    <row r="229" ht="13.65" customHeight="1">
      <c r="A229" s="90"/>
      <c r="B229" s="90"/>
      <c r="C229" s="90"/>
      <c r="D229" s="90"/>
      <c r="E229" s="91"/>
      <c r="F229" s="132"/>
      <c r="G229" s="129"/>
    </row>
    <row r="230" ht="13.65" customHeight="1">
      <c r="A230" s="90"/>
      <c r="B230" s="90"/>
      <c r="C230" s="90"/>
      <c r="D230" s="90"/>
      <c r="E230" s="91"/>
      <c r="F230" s="132"/>
      <c r="G230" s="129"/>
    </row>
    <row r="231" ht="13.65" customHeight="1">
      <c r="A231" s="90"/>
      <c r="B231" s="90"/>
      <c r="C231" s="90"/>
      <c r="D231" s="90"/>
      <c r="E231" s="91"/>
      <c r="F231" s="132"/>
      <c r="G231" s="129"/>
    </row>
    <row r="232" ht="13.65" customHeight="1">
      <c r="A232" s="90"/>
      <c r="B232" s="90"/>
      <c r="C232" s="90"/>
      <c r="D232" s="90"/>
      <c r="E232" s="91"/>
      <c r="F232" s="132"/>
      <c r="G232" s="129"/>
    </row>
    <row r="233" ht="13.65" customHeight="1">
      <c r="A233" s="90"/>
      <c r="B233" s="90"/>
      <c r="C233" s="90"/>
      <c r="D233" s="90"/>
      <c r="E233" s="91"/>
      <c r="F233" s="132"/>
      <c r="G233" s="129"/>
    </row>
    <row r="234" ht="13.65" customHeight="1">
      <c r="A234" s="90"/>
      <c r="B234" s="90"/>
      <c r="C234" s="90"/>
      <c r="D234" s="90"/>
      <c r="E234" s="91"/>
      <c r="F234" s="132"/>
      <c r="G234" s="129"/>
    </row>
    <row r="235" ht="13.65" customHeight="1">
      <c r="A235" s="90"/>
      <c r="B235" s="90"/>
      <c r="C235" s="90"/>
      <c r="D235" s="90"/>
      <c r="E235" s="91"/>
      <c r="F235" s="132"/>
      <c r="G235" s="129"/>
    </row>
    <row r="236" ht="13.65" customHeight="1">
      <c r="A236" s="90"/>
      <c r="B236" s="90"/>
      <c r="C236" s="90"/>
      <c r="D236" s="90"/>
      <c r="E236" s="91"/>
      <c r="F236" s="132"/>
      <c r="G236" s="129"/>
    </row>
    <row r="237" ht="13.65" customHeight="1">
      <c r="A237" s="90"/>
      <c r="B237" s="90"/>
      <c r="C237" s="90"/>
      <c r="D237" s="90"/>
      <c r="E237" s="91"/>
      <c r="F237" s="132"/>
      <c r="G237" s="129"/>
    </row>
    <row r="238" ht="13.65" customHeight="1">
      <c r="A238" s="90"/>
      <c r="B238" s="90"/>
      <c r="C238" s="90"/>
      <c r="D238" s="90"/>
      <c r="E238" s="91"/>
      <c r="F238" s="132"/>
      <c r="G238" s="129"/>
    </row>
    <row r="239" ht="13.65" customHeight="1">
      <c r="A239" s="90"/>
      <c r="B239" s="90"/>
      <c r="C239" s="90"/>
      <c r="D239" s="90"/>
      <c r="E239" s="91"/>
      <c r="F239" s="132"/>
      <c r="G239" s="129"/>
    </row>
    <row r="240" ht="13.65" customHeight="1">
      <c r="A240" s="90"/>
      <c r="B240" s="90"/>
      <c r="C240" s="90"/>
      <c r="D240" s="90"/>
      <c r="E240" s="91"/>
      <c r="F240" s="132"/>
      <c r="G240" s="129"/>
    </row>
    <row r="241" ht="13.65" customHeight="1">
      <c r="A241" s="90"/>
      <c r="B241" s="90"/>
      <c r="C241" s="90"/>
      <c r="D241" s="90"/>
      <c r="E241" s="91"/>
      <c r="F241" s="132"/>
      <c r="G241" s="129"/>
    </row>
    <row r="242" ht="13.65" customHeight="1">
      <c r="A242" s="90"/>
      <c r="B242" s="90"/>
      <c r="C242" s="90"/>
      <c r="D242" s="90"/>
      <c r="E242" s="91"/>
      <c r="F242" s="132"/>
      <c r="G242" s="129"/>
    </row>
    <row r="243" ht="13.65" customHeight="1">
      <c r="A243" s="90"/>
      <c r="B243" s="90"/>
      <c r="C243" s="90"/>
      <c r="D243" s="90"/>
      <c r="E243" s="91"/>
      <c r="F243" s="132"/>
      <c r="G243" s="129"/>
    </row>
    <row r="244" ht="13.65" customHeight="1">
      <c r="A244" s="90"/>
      <c r="B244" s="90"/>
      <c r="C244" s="90"/>
      <c r="D244" s="90"/>
      <c r="E244" s="91"/>
      <c r="F244" s="132"/>
      <c r="G244" s="129"/>
    </row>
    <row r="245" ht="13.65" customHeight="1">
      <c r="A245" s="90"/>
      <c r="B245" s="90"/>
      <c r="C245" s="90"/>
      <c r="D245" s="90"/>
      <c r="E245" s="91"/>
      <c r="F245" s="132"/>
      <c r="G245" s="129"/>
    </row>
    <row r="246" ht="13.65" customHeight="1">
      <c r="A246" s="90"/>
      <c r="B246" s="90"/>
      <c r="C246" s="90"/>
      <c r="D246" s="90"/>
      <c r="E246" s="91"/>
      <c r="F246" s="132"/>
      <c r="G246" s="129"/>
    </row>
    <row r="247" ht="13.65" customHeight="1">
      <c r="A247" s="90"/>
      <c r="B247" s="90"/>
      <c r="C247" s="90"/>
      <c r="D247" s="90"/>
      <c r="E247" s="91"/>
      <c r="F247" s="132"/>
      <c r="G247" s="129"/>
    </row>
    <row r="248" ht="13.65" customHeight="1">
      <c r="A248" s="90"/>
      <c r="B248" s="90"/>
      <c r="C248" s="90"/>
      <c r="D248" s="90"/>
      <c r="E248" s="91"/>
      <c r="F248" s="132"/>
      <c r="G248" s="129"/>
    </row>
    <row r="249" ht="13.65" customHeight="1">
      <c r="A249" s="90"/>
      <c r="B249" s="90"/>
      <c r="C249" s="90"/>
      <c r="D249" s="90"/>
      <c r="E249" s="91"/>
      <c r="F249" s="132"/>
      <c r="G249" s="129"/>
    </row>
    <row r="250" ht="13.65" customHeight="1">
      <c r="A250" s="90"/>
      <c r="B250" s="90"/>
      <c r="C250" s="90"/>
      <c r="D250" s="90"/>
      <c r="E250" s="91"/>
      <c r="F250" s="132"/>
      <c r="G250" s="129"/>
    </row>
    <row r="251" ht="13.65" customHeight="1">
      <c r="A251" s="90"/>
      <c r="B251" s="90"/>
      <c r="C251" s="90"/>
      <c r="D251" s="90"/>
      <c r="E251" s="91"/>
      <c r="F251" s="132"/>
      <c r="G251" s="129"/>
    </row>
    <row r="252" ht="13.65" customHeight="1">
      <c r="A252" s="90"/>
      <c r="B252" s="90"/>
      <c r="C252" s="90"/>
      <c r="D252" s="90"/>
      <c r="E252" s="91"/>
      <c r="F252" s="132"/>
      <c r="G252" s="129"/>
    </row>
    <row r="253" ht="13.65" customHeight="1">
      <c r="A253" s="90"/>
      <c r="B253" s="90"/>
      <c r="C253" s="90"/>
      <c r="D253" s="90"/>
      <c r="E253" s="91"/>
      <c r="F253" s="132"/>
      <c r="G253" s="129"/>
    </row>
    <row r="254" ht="13.65" customHeight="1">
      <c r="A254" s="90"/>
      <c r="B254" s="90"/>
      <c r="C254" s="90"/>
      <c r="D254" s="90"/>
      <c r="E254" s="91"/>
      <c r="F254" s="132"/>
      <c r="G254" s="129"/>
    </row>
    <row r="255" ht="13.65" customHeight="1">
      <c r="A255" s="90"/>
      <c r="B255" s="90"/>
      <c r="C255" s="90"/>
      <c r="D255" s="90"/>
      <c r="E255" s="91"/>
      <c r="F255" s="132"/>
      <c r="G255" s="129"/>
    </row>
    <row r="256" ht="13.65" customHeight="1">
      <c r="A256" s="90"/>
      <c r="B256" s="90"/>
      <c r="C256" s="90"/>
      <c r="D256" s="90"/>
      <c r="E256" s="91"/>
      <c r="F256" s="132"/>
      <c r="G256" s="129"/>
    </row>
    <row r="257" ht="13.65" customHeight="1">
      <c r="A257" s="90"/>
      <c r="B257" s="90"/>
      <c r="C257" s="90"/>
      <c r="D257" s="90"/>
      <c r="E257" s="91"/>
      <c r="F257" s="132"/>
      <c r="G257" s="129"/>
    </row>
    <row r="258" ht="13.65" customHeight="1">
      <c r="A258" s="90"/>
      <c r="B258" s="90"/>
      <c r="C258" s="90"/>
      <c r="D258" s="90"/>
      <c r="E258" s="91"/>
      <c r="F258" s="132"/>
      <c r="G258" s="129"/>
    </row>
    <row r="259" ht="13.65" customHeight="1">
      <c r="A259" s="90"/>
      <c r="B259" s="90"/>
      <c r="C259" s="90"/>
      <c r="D259" s="90"/>
      <c r="E259" s="91"/>
      <c r="F259" s="132"/>
      <c r="G259" s="129"/>
    </row>
    <row r="260" ht="13.65" customHeight="1">
      <c r="A260" s="90"/>
      <c r="B260" s="90"/>
      <c r="C260" s="90"/>
      <c r="D260" s="90"/>
      <c r="E260" s="91"/>
      <c r="F260" s="132"/>
      <c r="G260" s="129"/>
    </row>
    <row r="261" ht="13.65" customHeight="1">
      <c r="A261" s="90"/>
      <c r="B261" s="90"/>
      <c r="C261" s="90"/>
      <c r="D261" s="90"/>
      <c r="E261" s="91"/>
      <c r="F261" s="132"/>
      <c r="G261" s="129"/>
    </row>
    <row r="262" ht="13.65" customHeight="1">
      <c r="A262" s="90"/>
      <c r="B262" s="90"/>
      <c r="C262" s="90"/>
      <c r="D262" s="90"/>
      <c r="E262" s="91"/>
      <c r="F262" s="132"/>
      <c r="G262" s="129"/>
    </row>
    <row r="263" ht="13.65" customHeight="1">
      <c r="A263" s="90"/>
      <c r="B263" s="90"/>
      <c r="C263" s="90"/>
      <c r="D263" s="90"/>
      <c r="E263" s="91"/>
      <c r="F263" s="132"/>
      <c r="G263" s="129"/>
    </row>
    <row r="264" ht="13.65" customHeight="1">
      <c r="A264" s="90"/>
      <c r="B264" s="90"/>
      <c r="C264" s="90"/>
      <c r="D264" s="90"/>
      <c r="E264" s="91"/>
      <c r="F264" s="132"/>
      <c r="G264" s="129"/>
    </row>
    <row r="265" ht="13.65" customHeight="1">
      <c r="A265" s="90"/>
      <c r="B265" s="90"/>
      <c r="C265" s="90"/>
      <c r="D265" s="90"/>
      <c r="E265" s="91"/>
      <c r="F265" s="132"/>
      <c r="G265" s="129"/>
    </row>
    <row r="266" ht="13.65" customHeight="1">
      <c r="A266" s="90"/>
      <c r="B266" s="90"/>
      <c r="C266" s="90"/>
      <c r="D266" s="90"/>
      <c r="E266" s="91"/>
      <c r="F266" s="132"/>
      <c r="G266" s="129"/>
    </row>
    <row r="267" ht="13.65" customHeight="1">
      <c r="A267" s="90"/>
      <c r="B267" s="90"/>
      <c r="C267" s="90"/>
      <c r="D267" s="90"/>
      <c r="E267" s="91"/>
      <c r="F267" s="132"/>
      <c r="G267" s="129"/>
    </row>
    <row r="268" ht="13.65" customHeight="1">
      <c r="A268" s="90"/>
      <c r="B268" s="90"/>
      <c r="C268" s="90"/>
      <c r="D268" s="90"/>
      <c r="E268" s="91"/>
      <c r="F268" s="132"/>
      <c r="G268" s="129"/>
    </row>
    <row r="269" ht="13.65" customHeight="1">
      <c r="A269" s="90"/>
      <c r="B269" s="90"/>
      <c r="C269" s="90"/>
      <c r="D269" s="90"/>
      <c r="E269" s="91"/>
      <c r="F269" s="132"/>
      <c r="G269" s="129"/>
    </row>
    <row r="270" ht="13.65" customHeight="1">
      <c r="A270" s="90"/>
      <c r="B270" s="90"/>
      <c r="C270" s="90"/>
      <c r="D270" s="90"/>
      <c r="E270" s="91"/>
      <c r="F270" s="132"/>
      <c r="G270" s="129"/>
    </row>
    <row r="271" ht="13.65" customHeight="1">
      <c r="A271" s="90"/>
      <c r="B271" s="90"/>
      <c r="C271" s="90"/>
      <c r="D271" s="90"/>
      <c r="E271" s="91"/>
      <c r="F271" s="132"/>
      <c r="G271" s="129"/>
    </row>
    <row r="272" ht="13.65" customHeight="1">
      <c r="A272" s="90"/>
      <c r="B272" s="90"/>
      <c r="C272" s="90"/>
      <c r="D272" s="90"/>
      <c r="E272" s="91"/>
      <c r="F272" s="132"/>
      <c r="G272" s="129"/>
    </row>
    <row r="273" ht="13.65" customHeight="1">
      <c r="A273" s="90"/>
      <c r="B273" s="90"/>
      <c r="C273" s="90"/>
      <c r="D273" s="90"/>
      <c r="E273" s="91"/>
      <c r="F273" s="132"/>
      <c r="G273" s="129"/>
    </row>
    <row r="274" ht="13.65" customHeight="1">
      <c r="A274" s="90"/>
      <c r="B274" s="90"/>
      <c r="C274" s="90"/>
      <c r="D274" s="90"/>
      <c r="E274" s="91"/>
      <c r="F274" s="132"/>
      <c r="G274" s="129"/>
    </row>
    <row r="275" ht="13.65" customHeight="1">
      <c r="A275" s="90"/>
      <c r="B275" s="90"/>
      <c r="C275" s="90"/>
      <c r="D275" s="90"/>
      <c r="E275" s="91"/>
      <c r="F275" s="132"/>
      <c r="G275" s="129"/>
    </row>
    <row r="276" ht="13.65" customHeight="1">
      <c r="A276" s="90"/>
      <c r="B276" s="90"/>
      <c r="C276" s="90"/>
      <c r="D276" s="90"/>
      <c r="E276" s="91"/>
      <c r="F276" s="132"/>
      <c r="G276" s="129"/>
    </row>
    <row r="277" ht="13.65" customHeight="1">
      <c r="A277" s="90"/>
      <c r="B277" s="90"/>
      <c r="C277" s="90"/>
      <c r="D277" s="90"/>
      <c r="E277" s="91"/>
      <c r="F277" s="132"/>
      <c r="G277" s="129"/>
    </row>
    <row r="278" ht="13.65" customHeight="1">
      <c r="A278" s="90"/>
      <c r="B278" s="90"/>
      <c r="C278" s="90"/>
      <c r="D278" s="90"/>
      <c r="E278" s="91"/>
      <c r="F278" s="132"/>
      <c r="G278" s="129"/>
    </row>
    <row r="279" ht="13.65" customHeight="1">
      <c r="A279" s="90"/>
      <c r="B279" s="90"/>
      <c r="C279" s="90"/>
      <c r="D279" s="90"/>
      <c r="E279" s="91"/>
      <c r="F279" s="132"/>
      <c r="G279" s="129"/>
    </row>
    <row r="280" ht="13.65" customHeight="1">
      <c r="A280" s="90"/>
      <c r="B280" s="90"/>
      <c r="C280" s="90"/>
      <c r="D280" s="90"/>
      <c r="E280" s="91"/>
      <c r="F280" s="132"/>
      <c r="G280" s="129"/>
    </row>
    <row r="281" ht="13.65" customHeight="1">
      <c r="A281" s="90"/>
      <c r="B281" s="90"/>
      <c r="C281" s="90"/>
      <c r="D281" s="90"/>
      <c r="E281" s="91"/>
      <c r="F281" s="132"/>
      <c r="G281" s="129"/>
    </row>
    <row r="282" ht="13.65" customHeight="1">
      <c r="A282" s="90"/>
      <c r="B282" s="90"/>
      <c r="C282" s="90"/>
      <c r="D282" s="90"/>
      <c r="E282" s="91"/>
      <c r="F282" s="132"/>
      <c r="G282" s="129"/>
    </row>
    <row r="283" ht="13.65" customHeight="1">
      <c r="A283" s="90"/>
      <c r="B283" s="90"/>
      <c r="C283" s="90"/>
      <c r="D283" s="90"/>
      <c r="E283" s="91"/>
      <c r="F283" s="132"/>
      <c r="G283" s="129"/>
    </row>
    <row r="284" ht="13.65" customHeight="1">
      <c r="A284" s="90"/>
      <c r="B284" s="90"/>
      <c r="C284" s="90"/>
      <c r="D284" s="90"/>
      <c r="E284" s="91"/>
      <c r="F284" s="132"/>
      <c r="G284" s="129"/>
    </row>
    <row r="285" ht="13.65" customHeight="1">
      <c r="A285" s="90"/>
      <c r="B285" s="90"/>
      <c r="C285" s="90"/>
      <c r="D285" s="90"/>
      <c r="E285" s="91"/>
      <c r="F285" s="132"/>
      <c r="G285" s="129"/>
    </row>
    <row r="286" ht="13.65" customHeight="1">
      <c r="A286" s="90"/>
      <c r="B286" s="90"/>
      <c r="C286" s="90"/>
      <c r="D286" s="90"/>
      <c r="E286" s="91"/>
      <c r="F286" s="132"/>
      <c r="G286" s="129"/>
    </row>
    <row r="287" ht="13.65" customHeight="1">
      <c r="A287" s="90"/>
      <c r="B287" s="90"/>
      <c r="C287" s="90"/>
      <c r="D287" s="90"/>
      <c r="E287" s="91"/>
      <c r="F287" s="132"/>
      <c r="G287" s="129"/>
    </row>
    <row r="288" ht="13.65" customHeight="1">
      <c r="A288" s="90"/>
      <c r="B288" s="90"/>
      <c r="C288" s="90"/>
      <c r="D288" s="90"/>
      <c r="E288" s="91"/>
      <c r="F288" s="132"/>
      <c r="G288" s="129"/>
    </row>
    <row r="289" ht="13.65" customHeight="1">
      <c r="A289" s="90"/>
      <c r="B289" s="90"/>
      <c r="C289" s="90"/>
      <c r="D289" s="90"/>
      <c r="E289" s="91"/>
      <c r="F289" s="132"/>
      <c r="G289" s="129"/>
    </row>
    <row r="290" ht="13.65" customHeight="1">
      <c r="A290" s="90"/>
      <c r="B290" s="90"/>
      <c r="C290" s="90"/>
      <c r="D290" s="90"/>
      <c r="E290" s="91"/>
      <c r="F290" s="132"/>
      <c r="G290" s="129"/>
    </row>
    <row r="291" ht="13.65" customHeight="1">
      <c r="A291" s="90"/>
      <c r="B291" s="90"/>
      <c r="C291" s="90"/>
      <c r="D291" s="90"/>
      <c r="E291" s="91"/>
      <c r="F291" s="132"/>
      <c r="G291" s="129"/>
    </row>
    <row r="292" ht="13.65" customHeight="1">
      <c r="A292" s="90"/>
      <c r="B292" s="90"/>
      <c r="C292" s="90"/>
      <c r="D292" s="90"/>
      <c r="E292" s="91"/>
      <c r="F292" s="132"/>
      <c r="G292" s="129"/>
    </row>
    <row r="293" ht="13.65" customHeight="1">
      <c r="A293" s="90"/>
      <c r="B293" s="90"/>
      <c r="C293" s="90"/>
      <c r="D293" s="90"/>
      <c r="E293" s="91"/>
      <c r="F293" s="132"/>
      <c r="G293" s="129"/>
    </row>
    <row r="294" ht="13.65" customHeight="1">
      <c r="A294" s="90"/>
      <c r="B294" s="90"/>
      <c r="C294" s="90"/>
      <c r="D294" s="90"/>
      <c r="E294" s="91"/>
      <c r="F294" s="132"/>
      <c r="G294" s="129"/>
    </row>
    <row r="295" ht="13.65" customHeight="1">
      <c r="A295" s="90"/>
      <c r="B295" s="90"/>
      <c r="C295" s="90"/>
      <c r="D295" s="90"/>
      <c r="E295" s="91"/>
      <c r="F295" s="132"/>
      <c r="G295" s="129"/>
    </row>
    <row r="296" ht="13.65" customHeight="1">
      <c r="A296" s="90"/>
      <c r="B296" s="90"/>
      <c r="C296" s="90"/>
      <c r="D296" s="90"/>
      <c r="E296" s="91"/>
      <c r="F296" s="132"/>
      <c r="G296" s="129"/>
    </row>
    <row r="297" ht="13.65" customHeight="1">
      <c r="A297" s="90"/>
      <c r="B297" s="90"/>
      <c r="C297" s="90"/>
      <c r="D297" s="90"/>
      <c r="E297" s="91"/>
      <c r="F297" s="132"/>
      <c r="G297" s="129"/>
    </row>
    <row r="298" ht="13.65" customHeight="1">
      <c r="A298" s="90"/>
      <c r="B298" s="90"/>
      <c r="C298" s="90"/>
      <c r="D298" s="90"/>
      <c r="E298" s="91"/>
      <c r="F298" s="132"/>
      <c r="G298" s="129"/>
    </row>
    <row r="299" ht="13.65" customHeight="1">
      <c r="A299" s="90"/>
      <c r="B299" s="90"/>
      <c r="C299" s="90"/>
      <c r="D299" s="90"/>
      <c r="E299" s="91"/>
      <c r="F299" s="132"/>
      <c r="G299" s="129"/>
    </row>
    <row r="300" ht="13.65" customHeight="1">
      <c r="A300" s="90"/>
      <c r="B300" s="90"/>
      <c r="C300" s="90"/>
      <c r="D300" s="90"/>
      <c r="E300" s="91"/>
      <c r="F300" s="132"/>
      <c r="G300" s="129"/>
    </row>
    <row r="301" ht="13.65" customHeight="1">
      <c r="A301" s="90"/>
      <c r="B301" s="90"/>
      <c r="C301" s="90"/>
      <c r="D301" s="90"/>
      <c r="E301" s="91"/>
      <c r="F301" s="132"/>
      <c r="G301" s="129"/>
    </row>
    <row r="302" ht="13.65" customHeight="1">
      <c r="A302" s="90"/>
      <c r="B302" s="90"/>
      <c r="C302" s="90"/>
      <c r="D302" s="90"/>
      <c r="E302" s="91"/>
      <c r="F302" s="132"/>
      <c r="G302" s="129"/>
    </row>
    <row r="303" ht="13.65" customHeight="1">
      <c r="A303" s="90"/>
      <c r="B303" s="90"/>
      <c r="C303" s="90"/>
      <c r="D303" s="90"/>
      <c r="E303" s="91"/>
      <c r="F303" s="132"/>
      <c r="G303" s="129"/>
    </row>
    <row r="304" ht="13.65" customHeight="1">
      <c r="A304" s="90"/>
      <c r="B304" s="90"/>
      <c r="C304" s="90"/>
      <c r="D304" s="90"/>
      <c r="E304" s="91"/>
      <c r="F304" s="132"/>
      <c r="G304" s="129"/>
    </row>
    <row r="305" ht="13.65" customHeight="1">
      <c r="A305" s="90"/>
      <c r="B305" s="90"/>
      <c r="C305" s="90"/>
      <c r="D305" s="90"/>
      <c r="E305" s="91"/>
      <c r="F305" s="132"/>
      <c r="G305" s="129"/>
    </row>
    <row r="306" ht="13.65" customHeight="1">
      <c r="A306" s="90"/>
      <c r="B306" s="90"/>
      <c r="C306" s="90"/>
      <c r="D306" s="90"/>
      <c r="E306" s="91"/>
      <c r="F306" s="132"/>
      <c r="G306" s="129"/>
    </row>
    <row r="307" ht="13.65" customHeight="1">
      <c r="A307" s="90"/>
      <c r="B307" s="90"/>
      <c r="C307" s="90"/>
      <c r="D307" s="90"/>
      <c r="E307" s="91"/>
      <c r="F307" s="132"/>
      <c r="G307" s="129"/>
    </row>
    <row r="308" ht="13.65" customHeight="1">
      <c r="A308" s="90"/>
      <c r="B308" s="90"/>
      <c r="C308" s="90"/>
      <c r="D308" s="90"/>
      <c r="E308" s="91"/>
      <c r="F308" s="132"/>
      <c r="G308" s="129"/>
    </row>
    <row r="309" ht="13.65" customHeight="1">
      <c r="A309" s="90"/>
      <c r="B309" s="90"/>
      <c r="C309" s="90"/>
      <c r="D309" s="90"/>
      <c r="E309" s="91"/>
      <c r="F309" s="132"/>
      <c r="G309" s="129"/>
    </row>
    <row r="310" ht="13.65" customHeight="1">
      <c r="A310" s="90"/>
      <c r="B310" s="90"/>
      <c r="C310" s="90"/>
      <c r="D310" s="90"/>
      <c r="E310" s="91"/>
      <c r="F310" s="132"/>
      <c r="G310" s="129"/>
    </row>
    <row r="311" ht="13.65" customHeight="1">
      <c r="A311" s="90"/>
      <c r="B311" s="90"/>
      <c r="C311" s="90"/>
      <c r="D311" s="90"/>
      <c r="E311" s="91"/>
      <c r="F311" s="132"/>
      <c r="G311" s="129"/>
    </row>
    <row r="312" ht="13.65" customHeight="1">
      <c r="A312" s="90"/>
      <c r="B312" s="90"/>
      <c r="C312" s="90"/>
      <c r="D312" s="90"/>
      <c r="E312" s="91"/>
      <c r="F312" s="132"/>
      <c r="G312" s="129"/>
    </row>
    <row r="313" ht="13.65" customHeight="1">
      <c r="A313" s="90"/>
      <c r="B313" s="90"/>
      <c r="C313" s="90"/>
      <c r="D313" s="90"/>
      <c r="E313" s="91"/>
      <c r="F313" s="132"/>
      <c r="G313" s="129"/>
    </row>
    <row r="314" ht="13.65" customHeight="1">
      <c r="A314" s="90"/>
      <c r="B314" s="90"/>
      <c r="C314" s="90"/>
      <c r="D314" s="90"/>
      <c r="E314" s="91"/>
      <c r="F314" s="132"/>
      <c r="G314" s="129"/>
    </row>
    <row r="315" ht="13.65" customHeight="1">
      <c r="A315" s="90"/>
      <c r="B315" s="90"/>
      <c r="C315" s="90"/>
      <c r="D315" s="90"/>
      <c r="E315" s="91"/>
      <c r="F315" s="132"/>
      <c r="G315" s="129"/>
    </row>
    <row r="316" ht="13.65" customHeight="1">
      <c r="A316" s="90"/>
      <c r="B316" s="90"/>
      <c r="C316" s="90"/>
      <c r="D316" s="90"/>
      <c r="E316" s="91"/>
      <c r="F316" s="132"/>
      <c r="G316" s="129"/>
    </row>
    <row r="317" ht="13.65" customHeight="1">
      <c r="A317" s="90"/>
      <c r="B317" s="90"/>
      <c r="C317" s="90"/>
      <c r="D317" s="90"/>
      <c r="E317" s="91"/>
      <c r="F317" s="132"/>
      <c r="G317" s="129"/>
    </row>
    <row r="318" ht="13.65" customHeight="1">
      <c r="A318" s="90"/>
      <c r="B318" s="90"/>
      <c r="C318" s="90"/>
      <c r="D318" s="90"/>
      <c r="E318" s="91"/>
      <c r="F318" s="132"/>
      <c r="G318" s="129"/>
    </row>
    <row r="319" ht="13.65" customHeight="1">
      <c r="A319" s="90"/>
      <c r="B319" s="90"/>
      <c r="C319" s="90"/>
      <c r="D319" s="90"/>
      <c r="E319" s="91"/>
      <c r="F319" s="132"/>
      <c r="G319" s="129"/>
    </row>
    <row r="320" ht="13.65" customHeight="1">
      <c r="A320" s="90"/>
      <c r="B320" s="90"/>
      <c r="C320" s="90"/>
      <c r="D320" s="90"/>
      <c r="E320" s="91"/>
      <c r="F320" s="132"/>
      <c r="G320" s="129"/>
    </row>
    <row r="321" ht="13.65" customHeight="1">
      <c r="A321" s="90"/>
      <c r="B321" s="90"/>
      <c r="C321" s="90"/>
      <c r="D321" s="90"/>
      <c r="E321" s="91"/>
      <c r="F321" s="132"/>
      <c r="G321" s="129"/>
    </row>
    <row r="322" ht="13.65" customHeight="1">
      <c r="A322" s="90"/>
      <c r="B322" s="90"/>
      <c r="C322" s="90"/>
      <c r="D322" s="90"/>
      <c r="E322" s="91"/>
      <c r="F322" s="132"/>
      <c r="G322" s="129"/>
    </row>
    <row r="323" ht="13.65" customHeight="1">
      <c r="A323" s="90"/>
      <c r="B323" s="90"/>
      <c r="C323" s="90"/>
      <c r="D323" s="90"/>
      <c r="E323" s="91"/>
      <c r="F323" s="132"/>
      <c r="G323" s="129"/>
    </row>
    <row r="324" ht="13.65" customHeight="1">
      <c r="A324" s="90"/>
      <c r="B324" s="90"/>
      <c r="C324" s="90"/>
      <c r="D324" s="90"/>
      <c r="E324" s="91"/>
      <c r="F324" s="132"/>
      <c r="G324" s="129"/>
    </row>
    <row r="325" ht="13.65" customHeight="1">
      <c r="A325" s="90"/>
      <c r="B325" s="90"/>
      <c r="C325" s="90"/>
      <c r="D325" s="90"/>
      <c r="E325" s="91"/>
      <c r="F325" s="132"/>
      <c r="G325" s="129"/>
    </row>
    <row r="326" ht="13.65" customHeight="1">
      <c r="A326" s="90"/>
      <c r="B326" s="90"/>
      <c r="C326" s="90"/>
      <c r="D326" s="90"/>
      <c r="E326" s="91"/>
      <c r="F326" s="132"/>
      <c r="G326" s="129"/>
    </row>
    <row r="327" ht="13.65" customHeight="1">
      <c r="A327" s="90"/>
      <c r="B327" s="90"/>
      <c r="C327" s="90"/>
      <c r="D327" s="90"/>
      <c r="E327" s="91"/>
      <c r="F327" s="132"/>
      <c r="G327" s="129"/>
    </row>
    <row r="328" ht="13.65" customHeight="1">
      <c r="A328" s="90"/>
      <c r="B328" s="90"/>
      <c r="C328" s="90"/>
      <c r="D328" s="90"/>
      <c r="E328" s="91"/>
      <c r="F328" s="132"/>
      <c r="G328" s="129"/>
    </row>
    <row r="329" ht="13.65" customHeight="1">
      <c r="A329" s="90"/>
      <c r="B329" s="90"/>
      <c r="C329" s="90"/>
      <c r="D329" s="90"/>
      <c r="E329" s="91"/>
      <c r="F329" s="132"/>
      <c r="G329" s="129"/>
    </row>
    <row r="330" ht="13.65" customHeight="1">
      <c r="A330" s="90"/>
      <c r="B330" s="90"/>
      <c r="C330" s="90"/>
      <c r="D330" s="90"/>
      <c r="E330" s="91"/>
      <c r="F330" s="132"/>
      <c r="G330" s="129"/>
    </row>
    <row r="331" ht="13.65" customHeight="1">
      <c r="A331" s="90"/>
      <c r="B331" s="90"/>
      <c r="C331" s="90"/>
      <c r="D331" s="90"/>
      <c r="E331" s="91"/>
      <c r="F331" s="132"/>
      <c r="G331" s="129"/>
    </row>
    <row r="332" ht="13.65" customHeight="1">
      <c r="A332" s="90"/>
      <c r="B332" s="90"/>
      <c r="C332" s="90"/>
      <c r="D332" s="90"/>
      <c r="E332" s="91"/>
      <c r="F332" s="132"/>
      <c r="G332" s="129"/>
    </row>
    <row r="333" ht="13.65" customHeight="1">
      <c r="A333" s="90"/>
      <c r="B333" s="90"/>
      <c r="C333" s="90"/>
      <c r="D333" s="90"/>
      <c r="E333" s="91"/>
      <c r="F333" s="132"/>
      <c r="G333" s="129"/>
    </row>
    <row r="334" ht="13.65" customHeight="1">
      <c r="A334" s="90"/>
      <c r="B334" s="90"/>
      <c r="C334" s="90"/>
      <c r="D334" s="90"/>
      <c r="E334" s="91"/>
      <c r="F334" s="132"/>
      <c r="G334" s="129"/>
    </row>
    <row r="335" ht="13.65" customHeight="1">
      <c r="A335" s="90"/>
      <c r="B335" s="90"/>
      <c r="C335" s="90"/>
      <c r="D335" s="90"/>
      <c r="E335" s="91"/>
      <c r="F335" s="132"/>
      <c r="G335" s="129"/>
    </row>
    <row r="336" ht="13.65" customHeight="1">
      <c r="A336" s="90"/>
      <c r="B336" s="90"/>
      <c r="C336" s="90"/>
      <c r="D336" s="90"/>
      <c r="E336" s="91"/>
      <c r="F336" s="132"/>
      <c r="G336" s="129"/>
    </row>
    <row r="337" ht="13.65" customHeight="1">
      <c r="A337" s="90"/>
      <c r="B337" s="90"/>
      <c r="C337" s="90"/>
      <c r="D337" s="90"/>
      <c r="E337" s="91"/>
      <c r="F337" s="132"/>
      <c r="G337" s="129"/>
    </row>
    <row r="338" ht="13.65" customHeight="1">
      <c r="A338" s="90"/>
      <c r="B338" s="90"/>
      <c r="C338" s="90"/>
      <c r="D338" s="90"/>
      <c r="E338" s="91"/>
      <c r="F338" s="132"/>
      <c r="G338" s="129"/>
    </row>
    <row r="339" ht="13.65" customHeight="1">
      <c r="A339" s="90"/>
      <c r="B339" s="90"/>
      <c r="C339" s="90"/>
      <c r="D339" s="90"/>
      <c r="E339" s="91"/>
      <c r="F339" s="132"/>
      <c r="G339" s="129"/>
    </row>
    <row r="340" ht="13.65" customHeight="1">
      <c r="A340" s="90"/>
      <c r="B340" s="90"/>
      <c r="C340" s="90"/>
      <c r="D340" s="90"/>
      <c r="E340" s="91"/>
      <c r="F340" s="132"/>
      <c r="G340" s="129"/>
    </row>
    <row r="341" ht="13.65" customHeight="1">
      <c r="A341" s="90"/>
      <c r="B341" s="90"/>
      <c r="C341" s="90"/>
      <c r="D341" s="90"/>
      <c r="E341" s="91"/>
      <c r="F341" s="132"/>
      <c r="G341" s="129"/>
    </row>
    <row r="342" ht="13.65" customHeight="1">
      <c r="A342" s="90"/>
      <c r="B342" s="90"/>
      <c r="C342" s="90"/>
      <c r="D342" s="90"/>
      <c r="E342" s="91"/>
      <c r="F342" s="132"/>
      <c r="G342" s="129"/>
    </row>
    <row r="343" ht="13.65" customHeight="1">
      <c r="A343" s="90"/>
      <c r="B343" s="90"/>
      <c r="C343" s="90"/>
      <c r="D343" s="90"/>
      <c r="E343" s="91"/>
      <c r="F343" s="132"/>
      <c r="G343" s="129"/>
    </row>
    <row r="344" ht="13.65" customHeight="1">
      <c r="A344" s="90"/>
      <c r="B344" s="90"/>
      <c r="C344" s="90"/>
      <c r="D344" s="90"/>
      <c r="E344" s="91"/>
      <c r="F344" s="132"/>
      <c r="G344" s="129"/>
    </row>
    <row r="345" ht="13.65" customHeight="1">
      <c r="A345" s="90"/>
      <c r="B345" s="90"/>
      <c r="C345" s="90"/>
      <c r="D345" s="90"/>
      <c r="E345" s="91"/>
      <c r="F345" s="132"/>
      <c r="G345" s="129"/>
    </row>
    <row r="346" ht="13.65" customHeight="1">
      <c r="A346" s="90"/>
      <c r="B346" s="90"/>
      <c r="C346" s="90"/>
      <c r="D346" s="90"/>
      <c r="E346" s="91"/>
      <c r="F346" s="132"/>
      <c r="G346" s="129"/>
    </row>
    <row r="347" ht="13.65" customHeight="1">
      <c r="A347" s="90"/>
      <c r="B347" s="90"/>
      <c r="C347" s="90"/>
      <c r="D347" s="90"/>
      <c r="E347" s="91"/>
      <c r="F347" s="132"/>
      <c r="G347" s="129"/>
    </row>
    <row r="348" ht="13.65" customHeight="1">
      <c r="A348" s="90"/>
      <c r="B348" s="90"/>
      <c r="C348" s="90"/>
      <c r="D348" s="90"/>
      <c r="E348" s="91"/>
      <c r="F348" s="132"/>
      <c r="G348" s="129"/>
    </row>
    <row r="349" ht="13.65" customHeight="1">
      <c r="A349" s="90"/>
      <c r="B349" s="90"/>
      <c r="C349" s="90"/>
      <c r="D349" s="90"/>
      <c r="E349" s="91"/>
      <c r="F349" s="132"/>
      <c r="G349" s="129"/>
    </row>
    <row r="350" ht="13.65" customHeight="1">
      <c r="A350" s="90"/>
      <c r="B350" s="90"/>
      <c r="C350" s="90"/>
      <c r="D350" s="90"/>
      <c r="E350" s="91"/>
      <c r="F350" s="132"/>
      <c r="G350" s="129"/>
    </row>
    <row r="351" ht="13.65" customHeight="1">
      <c r="A351" s="90"/>
      <c r="B351" s="90"/>
      <c r="C351" s="90"/>
      <c r="D351" s="90"/>
      <c r="E351" s="91"/>
      <c r="F351" s="132"/>
      <c r="G351" s="129"/>
    </row>
    <row r="352" ht="13.65" customHeight="1">
      <c r="A352" s="90"/>
      <c r="B352" s="90"/>
      <c r="C352" s="90"/>
      <c r="D352" s="90"/>
      <c r="E352" s="91"/>
      <c r="F352" s="132"/>
      <c r="G352" s="129"/>
    </row>
    <row r="353" ht="13.65" customHeight="1">
      <c r="A353" s="90"/>
      <c r="B353" s="90"/>
      <c r="C353" s="90"/>
      <c r="D353" s="90"/>
      <c r="E353" s="91"/>
      <c r="F353" s="132"/>
      <c r="G353" s="129"/>
    </row>
    <row r="354" ht="13.65" customHeight="1">
      <c r="A354" s="90"/>
      <c r="B354" s="90"/>
      <c r="C354" s="90"/>
      <c r="D354" s="90"/>
      <c r="E354" s="91"/>
      <c r="F354" s="132"/>
      <c r="G354" s="129"/>
    </row>
    <row r="355" ht="13.65" customHeight="1">
      <c r="A355" s="90"/>
      <c r="B355" s="90"/>
      <c r="C355" s="90"/>
      <c r="D355" s="90"/>
      <c r="E355" s="91"/>
      <c r="F355" s="132"/>
      <c r="G355" s="129"/>
    </row>
    <row r="356" ht="13.65" customHeight="1">
      <c r="A356" s="90"/>
      <c r="B356" s="90"/>
      <c r="C356" s="90"/>
      <c r="D356" s="90"/>
      <c r="E356" s="91"/>
      <c r="F356" s="132"/>
      <c r="G356" s="129"/>
    </row>
    <row r="357" ht="13.65" customHeight="1">
      <c r="A357" s="90"/>
      <c r="B357" s="90"/>
      <c r="C357" s="90"/>
      <c r="D357" s="90"/>
      <c r="E357" s="91"/>
      <c r="F357" s="132"/>
      <c r="G357" s="129"/>
    </row>
    <row r="358" ht="13.65" customHeight="1">
      <c r="A358" s="90"/>
      <c r="B358" s="90"/>
      <c r="C358" s="90"/>
      <c r="D358" s="90"/>
      <c r="E358" s="91"/>
      <c r="F358" s="132"/>
      <c r="G358" s="129"/>
    </row>
    <row r="359" ht="13.65" customHeight="1">
      <c r="A359" s="90"/>
      <c r="B359" s="90"/>
      <c r="C359" s="90"/>
      <c r="D359" s="90"/>
      <c r="E359" s="91"/>
      <c r="F359" s="132"/>
      <c r="G359" s="129"/>
    </row>
    <row r="360" ht="13.65" customHeight="1">
      <c r="A360" s="90"/>
      <c r="B360" s="90"/>
      <c r="C360" s="90"/>
      <c r="D360" s="90"/>
      <c r="E360" s="91"/>
      <c r="F360" s="132"/>
      <c r="G360" s="129"/>
    </row>
    <row r="361" ht="13.65" customHeight="1">
      <c r="A361" s="90"/>
      <c r="B361" s="90"/>
      <c r="C361" s="90"/>
      <c r="D361" s="90"/>
      <c r="E361" s="91"/>
      <c r="F361" s="132"/>
      <c r="G361" s="129"/>
    </row>
    <row r="362" ht="13.65" customHeight="1">
      <c r="A362" s="90"/>
      <c r="B362" s="90"/>
      <c r="C362" s="90"/>
      <c r="D362" s="90"/>
      <c r="E362" s="91"/>
      <c r="F362" s="132"/>
      <c r="G362" s="129"/>
    </row>
    <row r="363" ht="13.65" customHeight="1">
      <c r="A363" s="90"/>
      <c r="B363" s="90"/>
      <c r="C363" s="90"/>
      <c r="D363" s="90"/>
      <c r="E363" s="91"/>
      <c r="F363" s="132"/>
      <c r="G363" s="129"/>
    </row>
    <row r="364" ht="13.65" customHeight="1">
      <c r="A364" s="90"/>
      <c r="B364" s="90"/>
      <c r="C364" s="90"/>
      <c r="D364" s="90"/>
      <c r="E364" s="91"/>
      <c r="F364" s="132"/>
      <c r="G364" s="129"/>
    </row>
    <row r="365" ht="13.65" customHeight="1">
      <c r="A365" s="90"/>
      <c r="B365" s="90"/>
      <c r="C365" s="90"/>
      <c r="D365" s="90"/>
      <c r="E365" s="91"/>
      <c r="F365" s="132"/>
      <c r="G365" s="129"/>
    </row>
    <row r="366" ht="13.65" customHeight="1">
      <c r="A366" s="90"/>
      <c r="B366" s="90"/>
      <c r="C366" s="90"/>
      <c r="D366" s="90"/>
      <c r="E366" s="91"/>
      <c r="F366" s="132"/>
      <c r="G366" s="129"/>
    </row>
    <row r="367" ht="13.65" customHeight="1">
      <c r="A367" s="90"/>
      <c r="B367" s="90"/>
      <c r="C367" s="90"/>
      <c r="D367" s="90"/>
      <c r="E367" s="91"/>
      <c r="F367" s="132"/>
      <c r="G367" s="129"/>
    </row>
    <row r="368" ht="13.65" customHeight="1">
      <c r="A368" s="90"/>
      <c r="B368" s="90"/>
      <c r="C368" s="90"/>
      <c r="D368" s="90"/>
      <c r="E368" s="91"/>
      <c r="F368" s="132"/>
      <c r="G368" s="129"/>
    </row>
    <row r="369" ht="13.65" customHeight="1">
      <c r="A369" s="90"/>
      <c r="B369" s="90"/>
      <c r="C369" s="90"/>
      <c r="D369" s="90"/>
      <c r="E369" s="91"/>
      <c r="F369" s="132"/>
      <c r="G369" s="129"/>
    </row>
    <row r="370" ht="13.65" customHeight="1">
      <c r="A370" s="90"/>
      <c r="B370" s="90"/>
      <c r="C370" s="90"/>
      <c r="D370" s="90"/>
      <c r="E370" s="91"/>
      <c r="F370" s="132"/>
      <c r="G370" s="129"/>
    </row>
    <row r="371" ht="13.65" customHeight="1">
      <c r="A371" s="90"/>
      <c r="B371" s="90"/>
      <c r="C371" s="90"/>
      <c r="D371" s="90"/>
      <c r="E371" s="91"/>
      <c r="F371" s="132"/>
      <c r="G371" s="129"/>
    </row>
    <row r="372" ht="13.65" customHeight="1">
      <c r="A372" s="90"/>
      <c r="B372" s="90"/>
      <c r="C372" s="90"/>
      <c r="D372" s="90"/>
      <c r="E372" s="91"/>
      <c r="F372" s="132"/>
      <c r="G372" s="129"/>
    </row>
    <row r="373" ht="13.65" customHeight="1">
      <c r="A373" s="90"/>
      <c r="B373" s="90"/>
      <c r="C373" s="90"/>
      <c r="D373" s="90"/>
      <c r="E373" s="91"/>
      <c r="F373" s="132"/>
      <c r="G373" s="129"/>
    </row>
    <row r="374" ht="13.65" customHeight="1">
      <c r="A374" s="90"/>
      <c r="B374" s="90"/>
      <c r="C374" s="90"/>
      <c r="D374" s="90"/>
      <c r="E374" s="91"/>
      <c r="F374" s="132"/>
      <c r="G374" s="129"/>
    </row>
    <row r="375" ht="13.65" customHeight="1">
      <c r="A375" s="90"/>
      <c r="B375" s="90"/>
      <c r="C375" s="90"/>
      <c r="D375" s="90"/>
      <c r="E375" s="91"/>
      <c r="F375" s="132"/>
      <c r="G375" s="129"/>
    </row>
    <row r="376" ht="13.65" customHeight="1">
      <c r="A376" s="90"/>
      <c r="B376" s="90"/>
      <c r="C376" s="90"/>
      <c r="D376" s="90"/>
      <c r="E376" s="91"/>
      <c r="F376" s="132"/>
      <c r="G376" s="129"/>
    </row>
    <row r="377" ht="13.65" customHeight="1">
      <c r="A377" s="90"/>
      <c r="B377" s="90"/>
      <c r="C377" s="90"/>
      <c r="D377" s="90"/>
      <c r="E377" s="91"/>
      <c r="F377" s="132"/>
      <c r="G377" s="129"/>
    </row>
    <row r="378" ht="13.65" customHeight="1">
      <c r="A378" s="90"/>
      <c r="B378" s="90"/>
      <c r="C378" s="90"/>
      <c r="D378" s="90"/>
      <c r="E378" s="91"/>
      <c r="F378" s="132"/>
      <c r="G378" s="129"/>
    </row>
    <row r="379" ht="13.65" customHeight="1">
      <c r="A379" s="90"/>
      <c r="B379" s="90"/>
      <c r="C379" s="90"/>
      <c r="D379" s="90"/>
      <c r="E379" s="91"/>
      <c r="F379" s="132"/>
      <c r="G379" s="129"/>
    </row>
    <row r="380" ht="13.65" customHeight="1">
      <c r="A380" s="90"/>
      <c r="B380" s="90"/>
      <c r="C380" s="90"/>
      <c r="D380" s="90"/>
      <c r="E380" s="91"/>
      <c r="F380" s="132"/>
      <c r="G380" s="129"/>
    </row>
    <row r="381" ht="13.65" customHeight="1">
      <c r="A381" s="90"/>
      <c r="B381" s="90"/>
      <c r="C381" s="90"/>
      <c r="D381" s="90"/>
      <c r="E381" s="91"/>
      <c r="F381" s="132"/>
      <c r="G381" s="129"/>
    </row>
    <row r="382" ht="13.65" customHeight="1">
      <c r="A382" s="90"/>
      <c r="B382" s="90"/>
      <c r="C382" s="90"/>
      <c r="D382" s="90"/>
      <c r="E382" s="91"/>
      <c r="F382" s="132"/>
      <c r="G382" s="129"/>
    </row>
    <row r="383" ht="13.65" customHeight="1">
      <c r="A383" s="90"/>
      <c r="B383" s="90"/>
      <c r="C383" s="90"/>
      <c r="D383" s="90"/>
      <c r="E383" s="91"/>
      <c r="F383" s="132"/>
      <c r="G383" s="129"/>
    </row>
    <row r="384" ht="13.65" customHeight="1">
      <c r="A384" s="90"/>
      <c r="B384" s="90"/>
      <c r="C384" s="90"/>
      <c r="D384" s="90"/>
      <c r="E384" s="91"/>
      <c r="F384" s="132"/>
      <c r="G384" s="129"/>
    </row>
    <row r="385" ht="13.65" customHeight="1">
      <c r="A385" s="90"/>
      <c r="B385" s="90"/>
      <c r="C385" s="90"/>
      <c r="D385" s="90"/>
      <c r="E385" s="91"/>
      <c r="F385" s="132"/>
      <c r="G385" s="129"/>
    </row>
    <row r="386" ht="13.65" customHeight="1">
      <c r="A386" s="90"/>
      <c r="B386" s="90"/>
      <c r="C386" s="90"/>
      <c r="D386" s="90"/>
      <c r="E386" s="91"/>
      <c r="F386" s="132"/>
      <c r="G386" s="129"/>
    </row>
    <row r="387" ht="13.65" customHeight="1">
      <c r="A387" s="90"/>
      <c r="B387" s="90"/>
      <c r="C387" s="90"/>
      <c r="D387" s="90"/>
      <c r="E387" s="91"/>
      <c r="F387" s="132"/>
      <c r="G387" s="129"/>
    </row>
    <row r="388" ht="13.65" customHeight="1">
      <c r="A388" s="90"/>
      <c r="B388" s="90"/>
      <c r="C388" s="90"/>
      <c r="D388" s="90"/>
      <c r="E388" s="91"/>
      <c r="F388" s="132"/>
      <c r="G388" s="129"/>
    </row>
    <row r="389" ht="13.65" customHeight="1">
      <c r="A389" s="90"/>
      <c r="B389" s="90"/>
      <c r="C389" s="90"/>
      <c r="D389" s="90"/>
      <c r="E389" s="91"/>
      <c r="F389" s="132"/>
      <c r="G389" s="129"/>
    </row>
    <row r="390" ht="13.65" customHeight="1">
      <c r="A390" s="90"/>
      <c r="B390" s="90"/>
      <c r="C390" s="90"/>
      <c r="D390" s="90"/>
      <c r="E390" s="91"/>
      <c r="F390" s="132"/>
      <c r="G390" s="129"/>
    </row>
    <row r="391" ht="13.65" customHeight="1">
      <c r="A391" s="90"/>
      <c r="B391" s="90"/>
      <c r="C391" s="90"/>
      <c r="D391" s="90"/>
      <c r="E391" s="91"/>
      <c r="F391" s="132"/>
      <c r="G391" s="129"/>
    </row>
    <row r="392" ht="13.65" customHeight="1">
      <c r="A392" s="90"/>
      <c r="B392" s="90"/>
      <c r="C392" s="90"/>
      <c r="D392" s="90"/>
      <c r="E392" s="91"/>
      <c r="F392" s="132"/>
      <c r="G392" s="129"/>
    </row>
    <row r="393" ht="13.65" customHeight="1">
      <c r="A393" s="90"/>
      <c r="B393" s="90"/>
      <c r="C393" s="90"/>
      <c r="D393" s="90"/>
      <c r="E393" s="91"/>
      <c r="F393" s="132"/>
      <c r="G393" s="129"/>
    </row>
    <row r="394" ht="13.65" customHeight="1">
      <c r="A394" s="90"/>
      <c r="B394" s="90"/>
      <c r="C394" s="90"/>
      <c r="D394" s="90"/>
      <c r="E394" s="91"/>
      <c r="F394" s="132"/>
      <c r="G394" s="129"/>
    </row>
    <row r="395" ht="13.65" customHeight="1">
      <c r="A395" s="90"/>
      <c r="B395" s="90"/>
      <c r="C395" s="90"/>
      <c r="D395" s="90"/>
      <c r="E395" s="91"/>
      <c r="F395" s="132"/>
      <c r="G395" s="129"/>
    </row>
    <row r="396" ht="13.65" customHeight="1">
      <c r="A396" s="90"/>
      <c r="B396" s="90"/>
      <c r="C396" s="90"/>
      <c r="D396" s="90"/>
      <c r="E396" s="91"/>
      <c r="F396" s="132"/>
      <c r="G396" s="129"/>
    </row>
    <row r="397" ht="13.65" customHeight="1">
      <c r="A397" s="90"/>
      <c r="B397" s="90"/>
      <c r="C397" s="90"/>
      <c r="D397" s="90"/>
      <c r="E397" s="91"/>
      <c r="F397" s="132"/>
      <c r="G397" s="129"/>
    </row>
    <row r="398" ht="13.65" customHeight="1">
      <c r="A398" s="90"/>
      <c r="B398" s="90"/>
      <c r="C398" s="90"/>
      <c r="D398" s="90"/>
      <c r="E398" s="91"/>
      <c r="F398" s="132"/>
      <c r="G398" s="129"/>
    </row>
    <row r="399" ht="13.65" customHeight="1">
      <c r="A399" s="90"/>
      <c r="B399" s="90"/>
      <c r="C399" s="90"/>
      <c r="D399" s="90"/>
      <c r="E399" s="91"/>
      <c r="F399" s="132"/>
      <c r="G399" s="129"/>
    </row>
    <row r="400" ht="13.65" customHeight="1">
      <c r="A400" s="90"/>
      <c r="B400" s="90"/>
      <c r="C400" s="90"/>
      <c r="D400" s="90"/>
      <c r="E400" s="91"/>
      <c r="F400" s="132"/>
      <c r="G400" s="129"/>
    </row>
    <row r="401" ht="13.65" customHeight="1">
      <c r="A401" s="90"/>
      <c r="B401" s="90"/>
      <c r="C401" s="90"/>
      <c r="D401" s="90"/>
      <c r="E401" s="91"/>
      <c r="F401" s="132"/>
      <c r="G401" s="129"/>
    </row>
    <row r="402" ht="13.65" customHeight="1">
      <c r="A402" s="90"/>
      <c r="B402" s="90"/>
      <c r="C402" s="90"/>
      <c r="D402" s="90"/>
      <c r="E402" s="91"/>
      <c r="F402" s="132"/>
      <c r="G402" s="129"/>
    </row>
    <row r="403" ht="13.65" customHeight="1">
      <c r="A403" s="90"/>
      <c r="B403" s="90"/>
      <c r="C403" s="90"/>
      <c r="D403" s="90"/>
      <c r="E403" s="91"/>
      <c r="F403" s="132"/>
      <c r="G403" s="129"/>
    </row>
    <row r="404" ht="13.65" customHeight="1">
      <c r="A404" s="90"/>
      <c r="B404" s="90"/>
      <c r="C404" s="90"/>
      <c r="D404" s="90"/>
      <c r="E404" s="91"/>
      <c r="F404" s="132"/>
      <c r="G404" s="129"/>
    </row>
    <row r="405" ht="13.65" customHeight="1">
      <c r="A405" s="90"/>
      <c r="B405" s="90"/>
      <c r="C405" s="90"/>
      <c r="D405" s="90"/>
      <c r="E405" s="91"/>
      <c r="F405" s="132"/>
      <c r="G405" s="129"/>
    </row>
    <row r="406" ht="13.65" customHeight="1">
      <c r="A406" s="90"/>
      <c r="B406" s="90"/>
      <c r="C406" s="90"/>
      <c r="D406" s="90"/>
      <c r="E406" s="91"/>
      <c r="F406" s="132"/>
      <c r="G406" s="129"/>
    </row>
    <row r="407" ht="13.65" customHeight="1">
      <c r="A407" s="90"/>
      <c r="B407" s="90"/>
      <c r="C407" s="90"/>
      <c r="D407" s="90"/>
      <c r="E407" s="91"/>
      <c r="F407" s="132"/>
      <c r="G407" s="129"/>
    </row>
    <row r="408" ht="13.65" customHeight="1">
      <c r="A408" s="90"/>
      <c r="B408" s="90"/>
      <c r="C408" s="90"/>
      <c r="D408" s="90"/>
      <c r="E408" s="91"/>
      <c r="F408" s="132"/>
      <c r="G408" s="129"/>
    </row>
    <row r="409" ht="13.65" customHeight="1">
      <c r="A409" s="90"/>
      <c r="B409" s="90"/>
      <c r="C409" s="90"/>
      <c r="D409" s="90"/>
      <c r="E409" s="91"/>
      <c r="F409" s="132"/>
      <c r="G409" s="129"/>
    </row>
    <row r="410" ht="13.65" customHeight="1">
      <c r="A410" s="90"/>
      <c r="B410" s="90"/>
      <c r="C410" s="90"/>
      <c r="D410" s="90"/>
      <c r="E410" s="91"/>
      <c r="F410" s="132"/>
      <c r="G410" s="129"/>
    </row>
    <row r="411" ht="13.65" customHeight="1">
      <c r="A411" s="90"/>
      <c r="B411" s="90"/>
      <c r="C411" s="90"/>
      <c r="D411" s="90"/>
      <c r="E411" s="91"/>
      <c r="F411" s="132"/>
      <c r="G411" s="129"/>
    </row>
    <row r="412" ht="13.65" customHeight="1">
      <c r="A412" s="90"/>
      <c r="B412" s="90"/>
      <c r="C412" s="90"/>
      <c r="D412" s="90"/>
      <c r="E412" s="91"/>
      <c r="F412" s="132"/>
      <c r="G412" s="129"/>
    </row>
    <row r="413" ht="13.65" customHeight="1">
      <c r="A413" s="90"/>
      <c r="B413" s="90"/>
      <c r="C413" s="90"/>
      <c r="D413" s="90"/>
      <c r="E413" s="91"/>
      <c r="F413" s="132"/>
      <c r="G413" s="129"/>
    </row>
    <row r="414" ht="13.65" customHeight="1">
      <c r="A414" s="90"/>
      <c r="B414" s="90"/>
      <c r="C414" s="90"/>
      <c r="D414" s="90"/>
      <c r="E414" s="91"/>
      <c r="F414" s="132"/>
      <c r="G414" s="129"/>
    </row>
    <row r="415" ht="13.65" customHeight="1">
      <c r="A415" s="90"/>
      <c r="B415" s="90"/>
      <c r="C415" s="90"/>
      <c r="D415" s="90"/>
      <c r="E415" s="91"/>
      <c r="F415" s="132"/>
      <c r="G415" s="129"/>
    </row>
    <row r="416" ht="13.65" customHeight="1">
      <c r="A416" s="90"/>
      <c r="B416" s="90"/>
      <c r="C416" s="90"/>
      <c r="D416" s="90"/>
      <c r="E416" s="91"/>
      <c r="F416" s="132"/>
      <c r="G416" s="129"/>
    </row>
    <row r="417" ht="13.65" customHeight="1">
      <c r="A417" s="90"/>
      <c r="B417" s="90"/>
      <c r="C417" s="90"/>
      <c r="D417" s="90"/>
      <c r="E417" s="91"/>
      <c r="F417" s="132"/>
      <c r="G417" s="129"/>
    </row>
    <row r="418" ht="13.65" customHeight="1">
      <c r="A418" s="90"/>
      <c r="B418" s="90"/>
      <c r="C418" s="90"/>
      <c r="D418" s="90"/>
      <c r="E418" s="91"/>
      <c r="F418" s="132"/>
      <c r="G418" s="129"/>
    </row>
    <row r="419" ht="13.65" customHeight="1">
      <c r="A419" s="90"/>
      <c r="B419" s="90"/>
      <c r="C419" s="90"/>
      <c r="D419" s="90"/>
      <c r="E419" s="91"/>
      <c r="F419" s="132"/>
      <c r="G419" s="129"/>
    </row>
    <row r="420" ht="13.65" customHeight="1">
      <c r="A420" s="90"/>
      <c r="B420" s="90"/>
      <c r="C420" s="90"/>
      <c r="D420" s="90"/>
      <c r="E420" s="91"/>
      <c r="F420" s="132"/>
      <c r="G420" s="129"/>
    </row>
    <row r="421" ht="13.65" customHeight="1">
      <c r="A421" s="90"/>
      <c r="B421" s="90"/>
      <c r="C421" s="90"/>
      <c r="D421" s="90"/>
      <c r="E421" s="91"/>
      <c r="F421" s="132"/>
      <c r="G421" s="129"/>
    </row>
    <row r="422" ht="13.65" customHeight="1">
      <c r="A422" s="90"/>
      <c r="B422" s="90"/>
      <c r="C422" s="90"/>
      <c r="D422" s="90"/>
      <c r="E422" s="91"/>
      <c r="F422" s="132"/>
      <c r="G422" s="129"/>
    </row>
    <row r="423" ht="13.65" customHeight="1">
      <c r="A423" s="90"/>
      <c r="B423" s="90"/>
      <c r="C423" s="90"/>
      <c r="D423" s="90"/>
      <c r="E423" s="91"/>
      <c r="F423" s="132"/>
      <c r="G423" s="129"/>
    </row>
    <row r="424" ht="13.65" customHeight="1">
      <c r="A424" s="90"/>
      <c r="B424" s="90"/>
      <c r="C424" s="90"/>
      <c r="D424" s="90"/>
      <c r="E424" s="91"/>
      <c r="F424" s="132"/>
      <c r="G424" s="129"/>
    </row>
    <row r="425" ht="13.65" customHeight="1">
      <c r="A425" s="90"/>
      <c r="B425" s="90"/>
      <c r="C425" s="90"/>
      <c r="D425" s="90"/>
      <c r="E425" s="91"/>
      <c r="F425" s="132"/>
      <c r="G425" s="129"/>
    </row>
    <row r="426" ht="13.65" customHeight="1">
      <c r="A426" s="90"/>
      <c r="B426" s="90"/>
      <c r="C426" s="90"/>
      <c r="D426" s="90"/>
      <c r="E426" s="91"/>
      <c r="F426" s="132"/>
      <c r="G426" s="129"/>
    </row>
    <row r="427" ht="13.65" customHeight="1">
      <c r="A427" s="90"/>
      <c r="B427" s="90"/>
      <c r="C427" s="90"/>
      <c r="D427" s="90"/>
      <c r="E427" s="91"/>
      <c r="F427" s="132"/>
      <c r="G427" s="129"/>
    </row>
    <row r="428" ht="13.65" customHeight="1">
      <c r="A428" s="90"/>
      <c r="B428" s="90"/>
      <c r="C428" s="90"/>
      <c r="D428" s="90"/>
      <c r="E428" s="91"/>
      <c r="F428" s="132"/>
      <c r="G428" s="129"/>
    </row>
    <row r="429" ht="13.65" customHeight="1">
      <c r="A429" s="90"/>
      <c r="B429" s="90"/>
      <c r="C429" s="90"/>
      <c r="D429" s="90"/>
      <c r="E429" s="91"/>
      <c r="F429" s="132"/>
      <c r="G429" s="129"/>
    </row>
    <row r="430" ht="13.65" customHeight="1">
      <c r="A430" s="90"/>
      <c r="B430" s="90"/>
      <c r="C430" s="90"/>
      <c r="D430" s="90"/>
      <c r="E430" s="91"/>
      <c r="F430" s="132"/>
      <c r="G430" s="129"/>
    </row>
    <row r="431" ht="13.65" customHeight="1">
      <c r="A431" s="90"/>
      <c r="B431" s="90"/>
      <c r="C431" s="90"/>
      <c r="D431" s="90"/>
      <c r="E431" s="91"/>
      <c r="F431" s="132"/>
      <c r="G431" s="129"/>
    </row>
    <row r="432" ht="13.65" customHeight="1">
      <c r="A432" s="90"/>
      <c r="B432" s="90"/>
      <c r="C432" s="90"/>
      <c r="D432" s="90"/>
      <c r="E432" s="91"/>
      <c r="F432" s="132"/>
      <c r="G432" s="129"/>
    </row>
    <row r="433" ht="13.65" customHeight="1">
      <c r="A433" s="90"/>
      <c r="B433" s="90"/>
      <c r="C433" s="90"/>
      <c r="D433" s="90"/>
      <c r="E433" s="91"/>
      <c r="F433" s="132"/>
      <c r="G433" s="129"/>
    </row>
    <row r="434" ht="13.65" customHeight="1">
      <c r="A434" s="90"/>
      <c r="B434" s="90"/>
      <c r="C434" s="90"/>
      <c r="D434" s="90"/>
      <c r="E434" s="91"/>
      <c r="F434" s="132"/>
      <c r="G434" s="129"/>
    </row>
    <row r="435" ht="13.65" customHeight="1">
      <c r="A435" s="90"/>
      <c r="B435" s="90"/>
      <c r="C435" s="90"/>
      <c r="D435" s="90"/>
      <c r="E435" s="91"/>
      <c r="F435" s="132"/>
      <c r="G435" s="129"/>
    </row>
    <row r="436" ht="13.65" customHeight="1">
      <c r="A436" s="90"/>
      <c r="B436" s="90"/>
      <c r="C436" s="90"/>
      <c r="D436" s="90"/>
      <c r="E436" s="91"/>
      <c r="F436" s="132"/>
      <c r="G436" s="129"/>
    </row>
    <row r="437" ht="13.65" customHeight="1">
      <c r="A437" s="90"/>
      <c r="B437" s="90"/>
      <c r="C437" s="90"/>
      <c r="D437" s="90"/>
      <c r="E437" s="91"/>
      <c r="F437" s="132"/>
      <c r="G437" s="129"/>
    </row>
    <row r="438" ht="13.65" customHeight="1">
      <c r="A438" s="90"/>
      <c r="B438" s="90"/>
      <c r="C438" s="90"/>
      <c r="D438" s="90"/>
      <c r="E438" s="91"/>
      <c r="F438" s="132"/>
      <c r="G438" s="129"/>
    </row>
    <row r="439" ht="13.65" customHeight="1">
      <c r="A439" s="90"/>
      <c r="B439" s="90"/>
      <c r="C439" s="90"/>
      <c r="D439" s="90"/>
      <c r="E439" s="91"/>
      <c r="F439" s="132"/>
      <c r="G439" s="129"/>
    </row>
    <row r="440" ht="13.65" customHeight="1">
      <c r="A440" s="90"/>
      <c r="B440" s="90"/>
      <c r="C440" s="90"/>
      <c r="D440" s="90"/>
      <c r="E440" s="91"/>
      <c r="F440" s="132"/>
      <c r="G440" s="129"/>
    </row>
    <row r="441" ht="13.65" customHeight="1">
      <c r="A441" s="90"/>
      <c r="B441" s="90"/>
      <c r="C441" s="90"/>
      <c r="D441" s="90"/>
      <c r="E441" s="91"/>
      <c r="F441" s="132"/>
      <c r="G441" s="129"/>
    </row>
    <row r="442" ht="13.65" customHeight="1">
      <c r="A442" s="90"/>
      <c r="B442" s="90"/>
      <c r="C442" s="90"/>
      <c r="D442" s="90"/>
      <c r="E442" s="91"/>
      <c r="F442" s="132"/>
      <c r="G442" s="129"/>
    </row>
    <row r="443" ht="13.65" customHeight="1">
      <c r="A443" s="90"/>
      <c r="B443" s="90"/>
      <c r="C443" s="90"/>
      <c r="D443" s="90"/>
      <c r="E443" s="91"/>
      <c r="F443" s="132"/>
      <c r="G443" s="129"/>
    </row>
    <row r="444" ht="13.65" customHeight="1">
      <c r="A444" s="90"/>
      <c r="B444" s="90"/>
      <c r="C444" s="90"/>
      <c r="D444" s="90"/>
      <c r="E444" s="91"/>
      <c r="F444" s="132"/>
      <c r="G444" s="129"/>
    </row>
    <row r="445" ht="13.65" customHeight="1">
      <c r="A445" s="90"/>
      <c r="B445" s="90"/>
      <c r="C445" s="90"/>
      <c r="D445" s="90"/>
      <c r="E445" s="91"/>
      <c r="F445" s="132"/>
      <c r="G445" s="129"/>
    </row>
    <row r="446" ht="13.65" customHeight="1">
      <c r="A446" s="90"/>
      <c r="B446" s="90"/>
      <c r="C446" s="90"/>
      <c r="D446" s="90"/>
      <c r="E446" s="91"/>
      <c r="F446" s="132"/>
      <c r="G446" s="129"/>
    </row>
    <row r="447" ht="13.65" customHeight="1">
      <c r="A447" s="90"/>
      <c r="B447" s="90"/>
      <c r="C447" s="90"/>
      <c r="D447" s="90"/>
      <c r="E447" s="91"/>
      <c r="F447" s="132"/>
      <c r="G447" s="129"/>
    </row>
    <row r="448" ht="13.65" customHeight="1">
      <c r="A448" s="90"/>
      <c r="B448" s="90"/>
      <c r="C448" s="90"/>
      <c r="D448" s="90"/>
      <c r="E448" s="91"/>
      <c r="F448" s="132"/>
      <c r="G448" s="129"/>
    </row>
    <row r="449" ht="13.65" customHeight="1">
      <c r="A449" s="90"/>
      <c r="B449" s="90"/>
      <c r="C449" s="90"/>
      <c r="D449" s="90"/>
      <c r="E449" s="91"/>
      <c r="F449" s="132"/>
      <c r="G449" s="129"/>
    </row>
    <row r="450" ht="13.65" customHeight="1">
      <c r="A450" s="90"/>
      <c r="B450" s="90"/>
      <c r="C450" s="90"/>
      <c r="D450" s="90"/>
      <c r="E450" s="91"/>
      <c r="F450" s="132"/>
      <c r="G450" s="129"/>
    </row>
    <row r="451" ht="13.65" customHeight="1">
      <c r="A451" s="90"/>
      <c r="B451" s="90"/>
      <c r="C451" s="90"/>
      <c r="D451" s="90"/>
      <c r="E451" s="91"/>
      <c r="F451" s="132"/>
      <c r="G451" s="129"/>
    </row>
    <row r="452" ht="13.65" customHeight="1">
      <c r="A452" s="90"/>
      <c r="B452" s="90"/>
      <c r="C452" s="90"/>
      <c r="D452" s="90"/>
      <c r="E452" s="91"/>
      <c r="F452" s="132"/>
      <c r="G452" s="129"/>
    </row>
    <row r="453" ht="13.65" customHeight="1">
      <c r="A453" s="90"/>
      <c r="B453" s="90"/>
      <c r="C453" s="90"/>
      <c r="D453" s="90"/>
      <c r="E453" s="91"/>
      <c r="F453" s="132"/>
      <c r="G453" s="129"/>
    </row>
    <row r="454" ht="13.65" customHeight="1">
      <c r="A454" s="90"/>
      <c r="B454" s="90"/>
      <c r="C454" s="90"/>
      <c r="D454" s="90"/>
      <c r="E454" s="91"/>
      <c r="F454" s="132"/>
      <c r="G454" s="129"/>
    </row>
    <row r="455" ht="13.65" customHeight="1">
      <c r="A455" s="90"/>
      <c r="B455" s="90"/>
      <c r="C455" s="90"/>
      <c r="D455" s="90"/>
      <c r="E455" s="91"/>
      <c r="F455" s="132"/>
      <c r="G455" s="129"/>
    </row>
    <row r="456" ht="13.65" customHeight="1">
      <c r="A456" s="90"/>
      <c r="B456" s="90"/>
      <c r="C456" s="90"/>
      <c r="D456" s="90"/>
      <c r="E456" s="91"/>
      <c r="F456" s="132"/>
      <c r="G456" s="129"/>
    </row>
    <row r="457" ht="13.65" customHeight="1">
      <c r="A457" s="90"/>
      <c r="B457" s="90"/>
      <c r="C457" s="90"/>
      <c r="D457" s="90"/>
      <c r="E457" s="91"/>
      <c r="F457" s="132"/>
      <c r="G457" s="129"/>
    </row>
    <row r="458" ht="13.65" customHeight="1">
      <c r="A458" s="90"/>
      <c r="B458" s="90"/>
      <c r="C458" s="90"/>
      <c r="D458" s="90"/>
      <c r="E458" s="91"/>
      <c r="F458" s="132"/>
      <c r="G458" s="129"/>
    </row>
    <row r="459" ht="13.65" customHeight="1">
      <c r="A459" s="90"/>
      <c r="B459" s="90"/>
      <c r="C459" s="90"/>
      <c r="D459" s="90"/>
      <c r="E459" s="91"/>
      <c r="F459" s="132"/>
      <c r="G459" s="129"/>
    </row>
    <row r="460" ht="13.65" customHeight="1">
      <c r="A460" s="90"/>
      <c r="B460" s="90"/>
      <c r="C460" s="90"/>
      <c r="D460" s="90"/>
      <c r="E460" s="91"/>
      <c r="F460" s="132"/>
      <c r="G460" s="129"/>
    </row>
    <row r="461" ht="13.65" customHeight="1">
      <c r="A461" s="90"/>
      <c r="B461" s="90"/>
      <c r="C461" s="90"/>
      <c r="D461" s="90"/>
      <c r="E461" s="91"/>
      <c r="F461" s="132"/>
      <c r="G461" s="129"/>
    </row>
    <row r="462" ht="13.65" customHeight="1">
      <c r="A462" s="90"/>
      <c r="B462" s="90"/>
      <c r="C462" s="90"/>
      <c r="D462" s="90"/>
      <c r="E462" s="91"/>
      <c r="F462" s="132"/>
      <c r="G462" s="129"/>
    </row>
    <row r="463" ht="13.65" customHeight="1">
      <c r="A463" s="90"/>
      <c r="B463" s="90"/>
      <c r="C463" s="90"/>
      <c r="D463" s="90"/>
      <c r="E463" s="91"/>
      <c r="F463" s="132"/>
      <c r="G463" s="129"/>
    </row>
    <row r="464" ht="13.65" customHeight="1">
      <c r="A464" s="90"/>
      <c r="B464" s="90"/>
      <c r="C464" s="90"/>
      <c r="D464" s="90"/>
      <c r="E464" s="91"/>
      <c r="F464" s="132"/>
      <c r="G464" s="129"/>
    </row>
    <row r="465" ht="13.65" customHeight="1">
      <c r="A465" s="90"/>
      <c r="B465" s="90"/>
      <c r="C465" s="90"/>
      <c r="D465" s="90"/>
      <c r="E465" s="91"/>
      <c r="F465" s="132"/>
      <c r="G465" s="129"/>
    </row>
    <row r="466" ht="13.65" customHeight="1">
      <c r="A466" s="90"/>
      <c r="B466" s="90"/>
      <c r="C466" s="90"/>
      <c r="D466" s="90"/>
      <c r="E466" s="91"/>
      <c r="F466" s="132"/>
      <c r="G466" s="129"/>
    </row>
    <row r="467" ht="13.65" customHeight="1">
      <c r="A467" s="90"/>
      <c r="B467" s="90"/>
      <c r="C467" s="90"/>
      <c r="D467" s="90"/>
      <c r="E467" s="91"/>
      <c r="F467" s="132"/>
      <c r="G467" s="129"/>
    </row>
    <row r="468" ht="13.65" customHeight="1">
      <c r="A468" s="90"/>
      <c r="B468" s="90"/>
      <c r="C468" s="90"/>
      <c r="D468" s="90"/>
      <c r="E468" s="91"/>
      <c r="F468" s="132"/>
      <c r="G468" s="129"/>
    </row>
    <row r="469" ht="13.65" customHeight="1">
      <c r="A469" s="90"/>
      <c r="B469" s="90"/>
      <c r="C469" s="90"/>
      <c r="D469" s="90"/>
      <c r="E469" s="91"/>
      <c r="F469" s="132"/>
      <c r="G469" s="129"/>
    </row>
    <row r="470" ht="13.65" customHeight="1">
      <c r="A470" s="90"/>
      <c r="B470" s="90"/>
      <c r="C470" s="90"/>
      <c r="D470" s="90"/>
      <c r="E470" s="91"/>
      <c r="F470" s="132"/>
      <c r="G470" s="129"/>
    </row>
    <row r="471" ht="13.65" customHeight="1">
      <c r="A471" s="90"/>
      <c r="B471" s="90"/>
      <c r="C471" s="90"/>
      <c r="D471" s="90"/>
      <c r="E471" s="91"/>
      <c r="F471" s="132"/>
      <c r="G471" s="129"/>
    </row>
    <row r="472" ht="13.65" customHeight="1">
      <c r="A472" s="90"/>
      <c r="B472" s="90"/>
      <c r="C472" s="90"/>
      <c r="D472" s="90"/>
      <c r="E472" s="91"/>
      <c r="F472" s="132"/>
      <c r="G472" s="129"/>
    </row>
    <row r="473" ht="13.65" customHeight="1">
      <c r="A473" s="90"/>
      <c r="B473" s="90"/>
      <c r="C473" s="90"/>
      <c r="D473" s="90"/>
      <c r="E473" s="91"/>
      <c r="F473" s="132"/>
      <c r="G473" s="129"/>
    </row>
    <row r="474" ht="13.65" customHeight="1">
      <c r="A474" s="90"/>
      <c r="B474" s="90"/>
      <c r="C474" s="90"/>
      <c r="D474" s="90"/>
      <c r="E474" s="91"/>
      <c r="F474" s="132"/>
      <c r="G474" s="129"/>
    </row>
    <row r="475" ht="13.65" customHeight="1">
      <c r="A475" s="90"/>
      <c r="B475" s="90"/>
      <c r="C475" s="90"/>
      <c r="D475" s="90"/>
      <c r="E475" s="91"/>
      <c r="F475" s="132"/>
      <c r="G475" s="129"/>
    </row>
    <row r="476" ht="13.65" customHeight="1">
      <c r="A476" s="90"/>
      <c r="B476" s="90"/>
      <c r="C476" s="90"/>
      <c r="D476" s="90"/>
      <c r="E476" s="91"/>
      <c r="F476" s="132"/>
      <c r="G476" s="129"/>
    </row>
    <row r="477" ht="13.65" customHeight="1">
      <c r="A477" s="90"/>
      <c r="B477" s="90"/>
      <c r="C477" s="90"/>
      <c r="D477" s="90"/>
      <c r="E477" s="91"/>
      <c r="F477" s="132"/>
      <c r="G477" s="129"/>
    </row>
    <row r="478" ht="13.65" customHeight="1">
      <c r="A478" s="90"/>
      <c r="B478" s="90"/>
      <c r="C478" s="90"/>
      <c r="D478" s="90"/>
      <c r="E478" s="91"/>
      <c r="F478" s="132"/>
      <c r="G478" s="129"/>
    </row>
    <row r="479" ht="13.65" customHeight="1">
      <c r="A479" s="90"/>
      <c r="B479" s="90"/>
      <c r="C479" s="90"/>
      <c r="D479" s="90"/>
      <c r="E479" s="91"/>
      <c r="F479" s="132"/>
      <c r="G479" s="129"/>
    </row>
    <row r="480" ht="13.65" customHeight="1">
      <c r="A480" s="90"/>
      <c r="B480" s="90"/>
      <c r="C480" s="90"/>
      <c r="D480" s="90"/>
      <c r="E480" s="91"/>
      <c r="F480" s="132"/>
      <c r="G480" s="129"/>
    </row>
    <row r="481" ht="13.65" customHeight="1">
      <c r="A481" s="90"/>
      <c r="B481" s="90"/>
      <c r="C481" s="90"/>
      <c r="D481" s="90"/>
      <c r="E481" s="91"/>
      <c r="F481" s="132"/>
      <c r="G481" s="129"/>
    </row>
    <row r="482" ht="13.65" customHeight="1">
      <c r="A482" s="90"/>
      <c r="B482" s="90"/>
      <c r="C482" s="90"/>
      <c r="D482" s="90"/>
      <c r="E482" s="91"/>
      <c r="F482" s="132"/>
      <c r="G482" s="129"/>
    </row>
    <row r="483" ht="13.65" customHeight="1">
      <c r="A483" s="90"/>
      <c r="B483" s="90"/>
      <c r="C483" s="90"/>
      <c r="D483" s="90"/>
      <c r="E483" s="91"/>
      <c r="F483" s="132"/>
      <c r="G483" s="129"/>
    </row>
    <row r="484" ht="13.65" customHeight="1">
      <c r="A484" s="90"/>
      <c r="B484" s="90"/>
      <c r="C484" s="90"/>
      <c r="D484" s="90"/>
      <c r="E484" s="91"/>
      <c r="F484" s="132"/>
      <c r="G484" s="129"/>
    </row>
    <row r="485" ht="13.65" customHeight="1">
      <c r="A485" s="90"/>
      <c r="B485" s="90"/>
      <c r="C485" s="90"/>
      <c r="D485" s="90"/>
      <c r="E485" s="91"/>
      <c r="F485" s="132"/>
      <c r="G485" s="129"/>
    </row>
    <row r="486" ht="13.65" customHeight="1">
      <c r="A486" s="90"/>
      <c r="B486" s="90"/>
      <c r="C486" s="90"/>
      <c r="D486" s="90"/>
      <c r="E486" s="91"/>
      <c r="F486" s="132"/>
      <c r="G486" s="129"/>
    </row>
    <row r="487" ht="13.65" customHeight="1">
      <c r="A487" s="90"/>
      <c r="B487" s="90"/>
      <c r="C487" s="90"/>
      <c r="D487" s="90"/>
      <c r="E487" s="91"/>
      <c r="F487" s="132"/>
      <c r="G487" s="129"/>
    </row>
    <row r="488" ht="13.65" customHeight="1">
      <c r="A488" s="90"/>
      <c r="B488" s="90"/>
      <c r="C488" s="90"/>
      <c r="D488" s="90"/>
      <c r="E488" s="91"/>
      <c r="F488" s="132"/>
      <c r="G488" s="129"/>
    </row>
    <row r="489" ht="13.65" customHeight="1">
      <c r="A489" s="90"/>
      <c r="B489" s="90"/>
      <c r="C489" s="90"/>
      <c r="D489" s="90"/>
      <c r="E489" s="91"/>
      <c r="F489" s="132"/>
      <c r="G489" s="129"/>
    </row>
    <row r="490" ht="13.65" customHeight="1">
      <c r="A490" s="90"/>
      <c r="B490" s="90"/>
      <c r="C490" s="90"/>
      <c r="D490" s="90"/>
      <c r="E490" s="91"/>
      <c r="F490" s="132"/>
      <c r="G490" s="129"/>
    </row>
    <row r="491" ht="13.65" customHeight="1">
      <c r="A491" s="90"/>
      <c r="B491" s="90"/>
      <c r="C491" s="90"/>
      <c r="D491" s="90"/>
      <c r="E491" s="91"/>
      <c r="F491" s="132"/>
      <c r="G491" s="129"/>
    </row>
    <row r="492" ht="13.65" customHeight="1">
      <c r="A492" s="90"/>
      <c r="B492" s="90"/>
      <c r="C492" s="90"/>
      <c r="D492" s="90"/>
      <c r="E492" s="91"/>
      <c r="F492" s="132"/>
      <c r="G492" s="129"/>
    </row>
    <row r="493" ht="13.65" customHeight="1">
      <c r="A493" s="90"/>
      <c r="B493" s="90"/>
      <c r="C493" s="90"/>
      <c r="D493" s="90"/>
      <c r="E493" s="91"/>
      <c r="F493" s="132"/>
      <c r="G493" s="129"/>
    </row>
    <row r="494" ht="13.65" customHeight="1">
      <c r="A494" s="90"/>
      <c r="B494" s="90"/>
      <c r="C494" s="90"/>
      <c r="D494" s="90"/>
      <c r="E494" s="91"/>
      <c r="F494" s="132"/>
      <c r="G494" s="129"/>
    </row>
    <row r="495" ht="13.65" customHeight="1">
      <c r="A495" s="90"/>
      <c r="B495" s="90"/>
      <c r="C495" s="90"/>
      <c r="D495" s="90"/>
      <c r="E495" s="91"/>
      <c r="F495" s="132"/>
      <c r="G495" s="129"/>
    </row>
    <row r="496" ht="13.65" customHeight="1">
      <c r="A496" s="90"/>
      <c r="B496" s="90"/>
      <c r="C496" s="90"/>
      <c r="D496" s="90"/>
      <c r="E496" s="91"/>
      <c r="F496" s="132"/>
      <c r="G496" s="129"/>
    </row>
    <row r="497" ht="13.65" customHeight="1">
      <c r="A497" s="90"/>
      <c r="B497" s="90"/>
      <c r="C497" s="90"/>
      <c r="D497" s="90"/>
      <c r="E497" s="91"/>
      <c r="F497" s="132"/>
      <c r="G497" s="129"/>
    </row>
    <row r="498" ht="13.65" customHeight="1">
      <c r="A498" s="90"/>
      <c r="B498" s="90"/>
      <c r="C498" s="90"/>
      <c r="D498" s="90"/>
      <c r="E498" s="91"/>
      <c r="F498" s="132"/>
      <c r="G498" s="129"/>
    </row>
    <row r="499" ht="13.65" customHeight="1">
      <c r="A499" s="90"/>
      <c r="B499" s="90"/>
      <c r="C499" s="90"/>
      <c r="D499" s="90"/>
      <c r="E499" s="91"/>
      <c r="F499" s="132"/>
      <c r="G499" s="129"/>
    </row>
    <row r="500" ht="13.65" customHeight="1">
      <c r="A500" s="90"/>
      <c r="B500" s="90"/>
      <c r="C500" s="90"/>
      <c r="D500" s="90"/>
      <c r="E500" s="91"/>
      <c r="F500" s="132"/>
      <c r="G500" s="129"/>
    </row>
    <row r="501" ht="13.65" customHeight="1">
      <c r="A501" s="90"/>
      <c r="B501" s="90"/>
      <c r="C501" s="90"/>
      <c r="D501" s="90"/>
      <c r="E501" s="91"/>
      <c r="F501" s="132"/>
      <c r="G501" s="129"/>
    </row>
    <row r="502" ht="13.65" customHeight="1">
      <c r="A502" s="90"/>
      <c r="B502" s="90"/>
      <c r="C502" s="90"/>
      <c r="D502" s="90"/>
      <c r="E502" s="91"/>
      <c r="F502" s="132"/>
      <c r="G502" s="129"/>
    </row>
    <row r="503" ht="13.65" customHeight="1">
      <c r="A503" s="90"/>
      <c r="B503" s="90"/>
      <c r="C503" s="90"/>
      <c r="D503" s="90"/>
      <c r="E503" s="91"/>
      <c r="F503" s="132"/>
      <c r="G503" s="129"/>
    </row>
    <row r="504" ht="13.65" customHeight="1">
      <c r="A504" s="90"/>
      <c r="B504" s="90"/>
      <c r="C504" s="90"/>
      <c r="D504" s="90"/>
      <c r="E504" s="91"/>
      <c r="F504" s="132"/>
      <c r="G504" s="129"/>
    </row>
    <row r="505" ht="13.65" customHeight="1">
      <c r="A505" s="90"/>
      <c r="B505" s="90"/>
      <c r="C505" s="90"/>
      <c r="D505" s="90"/>
      <c r="E505" s="91"/>
      <c r="F505" s="132"/>
      <c r="G505" s="129"/>
    </row>
    <row r="506" ht="13.65" customHeight="1">
      <c r="A506" s="90"/>
      <c r="B506" s="90"/>
      <c r="C506" s="90"/>
      <c r="D506" s="90"/>
      <c r="E506" s="91"/>
      <c r="F506" s="132"/>
      <c r="G506" s="129"/>
    </row>
    <row r="507" ht="13.65" customHeight="1">
      <c r="A507" s="90"/>
      <c r="B507" s="90"/>
      <c r="C507" s="90"/>
      <c r="D507" s="90"/>
      <c r="E507" s="91"/>
      <c r="F507" s="132"/>
      <c r="G507" s="129"/>
    </row>
    <row r="508" ht="13.65" customHeight="1">
      <c r="A508" s="90"/>
      <c r="B508" s="90"/>
      <c r="C508" s="90"/>
      <c r="D508" s="90"/>
      <c r="E508" s="91"/>
      <c r="F508" s="132"/>
      <c r="G508" s="129"/>
    </row>
    <row r="509" ht="13.65" customHeight="1">
      <c r="A509" s="90"/>
      <c r="B509" s="90"/>
      <c r="C509" s="90"/>
      <c r="D509" s="90"/>
      <c r="E509" s="91"/>
      <c r="F509" s="132"/>
      <c r="G509" s="129"/>
    </row>
    <row r="510" ht="13.65" customHeight="1">
      <c r="A510" s="90"/>
      <c r="B510" s="90"/>
      <c r="C510" s="90"/>
      <c r="D510" s="90"/>
      <c r="E510" s="91"/>
      <c r="F510" s="132"/>
      <c r="G510" s="129"/>
    </row>
    <row r="511" ht="13.65" customHeight="1">
      <c r="A511" s="90"/>
      <c r="B511" s="90"/>
      <c r="C511" s="90"/>
      <c r="D511" s="90"/>
      <c r="E511" s="91"/>
      <c r="F511" s="132"/>
      <c r="G511" s="129"/>
    </row>
    <row r="512" ht="13.65" customHeight="1">
      <c r="A512" s="90"/>
      <c r="B512" s="90"/>
      <c r="C512" s="90"/>
      <c r="D512" s="90"/>
      <c r="E512" s="91"/>
      <c r="F512" s="132"/>
      <c r="G512" s="129"/>
    </row>
    <row r="513" ht="13.65" customHeight="1">
      <c r="A513" s="90"/>
      <c r="B513" s="90"/>
      <c r="C513" s="90"/>
      <c r="D513" s="90"/>
      <c r="E513" s="91"/>
      <c r="F513" s="132"/>
      <c r="G513" s="129"/>
    </row>
    <row r="514" ht="13.65" customHeight="1">
      <c r="A514" s="90"/>
      <c r="B514" s="90"/>
      <c r="C514" s="90"/>
      <c r="D514" s="90"/>
      <c r="E514" s="91"/>
      <c r="F514" s="132"/>
      <c r="G514" s="129"/>
    </row>
    <row r="515" ht="13.65" customHeight="1">
      <c r="A515" s="90"/>
      <c r="B515" s="90"/>
      <c r="C515" s="90"/>
      <c r="D515" s="90"/>
      <c r="E515" s="91"/>
      <c r="F515" s="132"/>
      <c r="G515" s="129"/>
    </row>
    <row r="516" ht="13.65" customHeight="1">
      <c r="A516" s="90"/>
      <c r="B516" s="90"/>
      <c r="C516" s="90"/>
      <c r="D516" s="90"/>
      <c r="E516" s="91"/>
      <c r="F516" s="132"/>
      <c r="G516" s="129"/>
    </row>
    <row r="517" ht="13.65" customHeight="1">
      <c r="A517" s="90"/>
      <c r="B517" s="90"/>
      <c r="C517" s="90"/>
      <c r="D517" s="90"/>
      <c r="E517" s="91"/>
      <c r="F517" s="132"/>
      <c r="G517" s="129"/>
    </row>
    <row r="518" ht="13.65" customHeight="1">
      <c r="A518" s="90"/>
      <c r="B518" s="90"/>
      <c r="C518" s="90"/>
      <c r="D518" s="90"/>
      <c r="E518" s="91"/>
      <c r="F518" s="132"/>
      <c r="G518" s="129"/>
    </row>
    <row r="519" ht="13.65" customHeight="1">
      <c r="A519" s="90"/>
      <c r="B519" s="90"/>
      <c r="C519" s="90"/>
      <c r="D519" s="90"/>
      <c r="E519" s="91"/>
      <c r="F519" s="132"/>
      <c r="G519" s="129"/>
    </row>
    <row r="520" ht="13.65" customHeight="1">
      <c r="A520" s="90"/>
      <c r="B520" s="90"/>
      <c r="C520" s="90"/>
      <c r="D520" s="90"/>
      <c r="E520" s="91"/>
      <c r="F520" s="132"/>
      <c r="G520" s="129"/>
    </row>
    <row r="521" ht="13.65" customHeight="1">
      <c r="A521" s="90"/>
      <c r="B521" s="90"/>
      <c r="C521" s="90"/>
      <c r="D521" s="90"/>
      <c r="E521" s="91"/>
      <c r="F521" s="132"/>
      <c r="G521" s="129"/>
    </row>
    <row r="522" ht="13.65" customHeight="1">
      <c r="A522" s="90"/>
      <c r="B522" s="90"/>
      <c r="C522" s="90"/>
      <c r="D522" s="90"/>
      <c r="E522" s="91"/>
      <c r="F522" s="132"/>
      <c r="G522" s="129"/>
    </row>
    <row r="523" ht="13.65" customHeight="1">
      <c r="A523" s="90"/>
      <c r="B523" s="90"/>
      <c r="C523" s="90"/>
      <c r="D523" s="90"/>
      <c r="E523" s="91"/>
      <c r="F523" s="132"/>
      <c r="G523" s="129"/>
    </row>
    <row r="524" ht="13.65" customHeight="1">
      <c r="A524" s="90"/>
      <c r="B524" s="90"/>
      <c r="C524" s="90"/>
      <c r="D524" s="90"/>
      <c r="E524" s="91"/>
      <c r="F524" s="132"/>
      <c r="G524" s="129"/>
    </row>
    <row r="525" ht="13.65" customHeight="1">
      <c r="A525" s="90"/>
      <c r="B525" s="90"/>
      <c r="C525" s="90"/>
      <c r="D525" s="90"/>
      <c r="E525" s="91"/>
      <c r="F525" s="132"/>
      <c r="G525" s="129"/>
    </row>
    <row r="526" ht="13.65" customHeight="1">
      <c r="A526" s="90"/>
      <c r="B526" s="90"/>
      <c r="C526" s="90"/>
      <c r="D526" s="90"/>
      <c r="E526" s="91"/>
      <c r="F526" s="132"/>
      <c r="G526" s="129"/>
    </row>
    <row r="527" ht="13.65" customHeight="1">
      <c r="A527" s="90"/>
      <c r="B527" s="90"/>
      <c r="C527" s="90"/>
      <c r="D527" s="90"/>
      <c r="E527" s="91"/>
      <c r="F527" s="132"/>
      <c r="G527" s="129"/>
    </row>
    <row r="528" ht="13.65" customHeight="1">
      <c r="A528" s="90"/>
      <c r="B528" s="90"/>
      <c r="C528" s="90"/>
      <c r="D528" s="90"/>
      <c r="E528" s="91"/>
      <c r="F528" s="132"/>
      <c r="G528" s="129"/>
    </row>
    <row r="529" ht="13.65" customHeight="1">
      <c r="A529" s="90"/>
      <c r="B529" s="90"/>
      <c r="C529" s="90"/>
      <c r="D529" s="90"/>
      <c r="E529" s="91"/>
      <c r="F529" s="132"/>
      <c r="G529" s="129"/>
    </row>
    <row r="530" ht="13.65" customHeight="1">
      <c r="A530" s="90"/>
      <c r="B530" s="90"/>
      <c r="C530" s="90"/>
      <c r="D530" s="90"/>
      <c r="E530" s="91"/>
      <c r="F530" s="132"/>
      <c r="G530" s="129"/>
    </row>
    <row r="531" ht="13.65" customHeight="1">
      <c r="A531" s="90"/>
      <c r="B531" s="90"/>
      <c r="C531" s="90"/>
      <c r="D531" s="90"/>
      <c r="E531" s="91"/>
      <c r="F531" s="132"/>
      <c r="G531" s="129"/>
    </row>
    <row r="532" ht="13.65" customHeight="1">
      <c r="A532" s="90"/>
      <c r="B532" s="90"/>
      <c r="C532" s="90"/>
      <c r="D532" s="90"/>
      <c r="E532" s="91"/>
      <c r="F532" s="132"/>
      <c r="G532" s="129"/>
    </row>
    <row r="533" ht="13.65" customHeight="1">
      <c r="A533" s="90"/>
      <c r="B533" s="90"/>
      <c r="C533" s="90"/>
      <c r="D533" s="90"/>
      <c r="E533" s="91"/>
      <c r="F533" s="132"/>
      <c r="G533" s="129"/>
    </row>
    <row r="534" ht="13.65" customHeight="1">
      <c r="A534" s="90"/>
      <c r="B534" s="90"/>
      <c r="C534" s="90"/>
      <c r="D534" s="90"/>
      <c r="E534" s="91"/>
      <c r="F534" s="132"/>
      <c r="G534" s="129"/>
    </row>
    <row r="535" ht="13.65" customHeight="1">
      <c r="A535" s="90"/>
      <c r="B535" s="90"/>
      <c r="C535" s="90"/>
      <c r="D535" s="90"/>
      <c r="E535" s="91"/>
      <c r="F535" s="132"/>
      <c r="G535" s="129"/>
    </row>
    <row r="536" ht="13.65" customHeight="1">
      <c r="A536" s="90"/>
      <c r="B536" s="90"/>
      <c r="C536" s="90"/>
      <c r="D536" s="90"/>
      <c r="E536" s="91"/>
      <c r="F536" s="132"/>
      <c r="G536" s="129"/>
    </row>
    <row r="537" ht="13.65" customHeight="1">
      <c r="A537" s="90"/>
      <c r="B537" s="90"/>
      <c r="C537" s="90"/>
      <c r="D537" s="90"/>
      <c r="E537" s="91"/>
      <c r="F537" s="132"/>
      <c r="G537" s="129"/>
    </row>
    <row r="538" ht="13.65" customHeight="1">
      <c r="A538" s="90"/>
      <c r="B538" s="90"/>
      <c r="C538" s="90"/>
      <c r="D538" s="90"/>
      <c r="E538" s="91"/>
      <c r="F538" s="132"/>
      <c r="G538" s="129"/>
    </row>
    <row r="539" ht="13.65" customHeight="1">
      <c r="A539" s="90"/>
      <c r="B539" s="90"/>
      <c r="C539" s="90"/>
      <c r="D539" s="90"/>
      <c r="E539" s="91"/>
      <c r="F539" s="132"/>
      <c r="G539" s="129"/>
    </row>
    <row r="540" ht="13.65" customHeight="1">
      <c r="A540" s="90"/>
      <c r="B540" s="90"/>
      <c r="C540" s="90"/>
      <c r="D540" s="90"/>
      <c r="E540" s="91"/>
      <c r="F540" s="132"/>
      <c r="G540" s="129"/>
    </row>
    <row r="541" ht="13.65" customHeight="1">
      <c r="A541" s="90"/>
      <c r="B541" s="90"/>
      <c r="C541" s="90"/>
      <c r="D541" s="90"/>
      <c r="E541" s="91"/>
      <c r="F541" s="132"/>
      <c r="G541" s="129"/>
    </row>
    <row r="542" ht="13.65" customHeight="1">
      <c r="A542" s="90"/>
      <c r="B542" s="90"/>
      <c r="C542" s="90"/>
      <c r="D542" s="90"/>
      <c r="E542" s="91"/>
      <c r="F542" s="132"/>
      <c r="G542" s="129"/>
    </row>
    <row r="543" ht="13.65" customHeight="1">
      <c r="A543" s="90"/>
      <c r="B543" s="90"/>
      <c r="C543" s="90"/>
      <c r="D543" s="90"/>
      <c r="E543" s="91"/>
      <c r="F543" s="132"/>
      <c r="G543" s="129"/>
    </row>
    <row r="544" ht="13.65" customHeight="1">
      <c r="A544" s="90"/>
      <c r="B544" s="90"/>
      <c r="C544" s="90"/>
      <c r="D544" s="90"/>
      <c r="E544" s="91"/>
      <c r="F544" s="132"/>
      <c r="G544" s="129"/>
    </row>
    <row r="545" ht="13.65" customHeight="1">
      <c r="A545" s="90"/>
      <c r="B545" s="90"/>
      <c r="C545" s="90"/>
      <c r="D545" s="90"/>
      <c r="E545" s="91"/>
      <c r="F545" s="132"/>
      <c r="G545" s="129"/>
    </row>
    <row r="546" ht="13.65" customHeight="1">
      <c r="A546" s="90"/>
      <c r="B546" s="90"/>
      <c r="C546" s="90"/>
      <c r="D546" s="90"/>
      <c r="E546" s="91"/>
      <c r="F546" s="132"/>
      <c r="G546" s="129"/>
    </row>
    <row r="547" ht="13.65" customHeight="1">
      <c r="A547" s="90"/>
      <c r="B547" s="90"/>
      <c r="C547" s="90"/>
      <c r="D547" s="90"/>
      <c r="E547" s="91"/>
      <c r="F547" s="132"/>
      <c r="G547" s="129"/>
    </row>
    <row r="548" ht="13.65" customHeight="1">
      <c r="A548" s="90"/>
      <c r="B548" s="90"/>
      <c r="C548" s="90"/>
      <c r="D548" s="90"/>
      <c r="E548" s="91"/>
      <c r="F548" s="132"/>
      <c r="G548" s="129"/>
    </row>
    <row r="549" ht="13.65" customHeight="1">
      <c r="A549" s="90"/>
      <c r="B549" s="90"/>
      <c r="C549" s="90"/>
      <c r="D549" s="90"/>
      <c r="E549" s="91"/>
      <c r="F549" s="132"/>
      <c r="G549" s="129"/>
    </row>
    <row r="550" ht="13.65" customHeight="1">
      <c r="A550" s="90"/>
      <c r="B550" s="90"/>
      <c r="C550" s="90"/>
      <c r="D550" s="90"/>
      <c r="E550" s="91"/>
      <c r="F550" s="132"/>
      <c r="G550" s="129"/>
    </row>
    <row r="551" ht="13.65" customHeight="1">
      <c r="A551" s="90"/>
      <c r="B551" s="90"/>
      <c r="C551" s="90"/>
      <c r="D551" s="90"/>
      <c r="E551" s="91"/>
      <c r="F551" s="132"/>
      <c r="G551" s="129"/>
    </row>
    <row r="552" ht="13.65" customHeight="1">
      <c r="A552" s="90"/>
      <c r="B552" s="90"/>
      <c r="C552" s="90"/>
      <c r="D552" s="90"/>
      <c r="E552" s="91"/>
      <c r="F552" s="132"/>
      <c r="G552" s="129"/>
    </row>
    <row r="553" ht="13.65" customHeight="1">
      <c r="A553" s="90"/>
      <c r="B553" s="90"/>
      <c r="C553" s="90"/>
      <c r="D553" s="90"/>
      <c r="E553" s="91"/>
      <c r="F553" s="132"/>
      <c r="G553" s="129"/>
    </row>
    <row r="554" ht="13.65" customHeight="1">
      <c r="A554" s="90"/>
      <c r="B554" s="90"/>
      <c r="C554" s="90"/>
      <c r="D554" s="90"/>
      <c r="E554" s="91"/>
      <c r="F554" s="132"/>
      <c r="G554" s="129"/>
    </row>
    <row r="555" ht="13.65" customHeight="1">
      <c r="A555" s="90"/>
      <c r="B555" s="90"/>
      <c r="C555" s="90"/>
      <c r="D555" s="90"/>
      <c r="E555" s="91"/>
      <c r="F555" s="132"/>
      <c r="G555" s="129"/>
    </row>
    <row r="556" ht="13.65" customHeight="1">
      <c r="A556" s="90"/>
      <c r="B556" s="90"/>
      <c r="C556" s="90"/>
      <c r="D556" s="90"/>
      <c r="E556" s="91"/>
      <c r="F556" s="132"/>
      <c r="G556" s="129"/>
    </row>
    <row r="557" ht="13.65" customHeight="1">
      <c r="A557" s="90"/>
      <c r="B557" s="90"/>
      <c r="C557" s="90"/>
      <c r="D557" s="90"/>
      <c r="E557" s="91"/>
      <c r="F557" s="132"/>
      <c r="G557" s="129"/>
    </row>
    <row r="558" ht="13.65" customHeight="1">
      <c r="A558" s="90"/>
      <c r="B558" s="90"/>
      <c r="C558" s="90"/>
      <c r="D558" s="90"/>
      <c r="E558" s="91"/>
      <c r="F558" s="132"/>
      <c r="G558" s="129"/>
    </row>
    <row r="559" ht="13.65" customHeight="1">
      <c r="A559" s="90"/>
      <c r="B559" s="90"/>
      <c r="C559" s="90"/>
      <c r="D559" s="90"/>
      <c r="E559" s="91"/>
      <c r="F559" s="132"/>
      <c r="G559" s="129"/>
    </row>
    <row r="560" ht="13.65" customHeight="1">
      <c r="A560" s="90"/>
      <c r="B560" s="90"/>
      <c r="C560" s="90"/>
      <c r="D560" s="90"/>
      <c r="E560" s="91"/>
      <c r="F560" s="132"/>
      <c r="G560" s="129"/>
    </row>
    <row r="561" ht="13.65" customHeight="1">
      <c r="A561" s="90"/>
      <c r="B561" s="90"/>
      <c r="C561" s="90"/>
      <c r="D561" s="90"/>
      <c r="E561" s="91"/>
      <c r="F561" s="132"/>
      <c r="G561" s="129"/>
    </row>
    <row r="562" ht="13.65" customHeight="1">
      <c r="A562" s="90"/>
      <c r="B562" s="90"/>
      <c r="C562" s="90"/>
      <c r="D562" s="90"/>
      <c r="E562" s="91"/>
      <c r="F562" s="132"/>
      <c r="G562" s="129"/>
    </row>
    <row r="563" ht="13.65" customHeight="1">
      <c r="A563" s="90"/>
      <c r="B563" s="90"/>
      <c r="C563" s="90"/>
      <c r="D563" s="90"/>
      <c r="E563" s="91"/>
      <c r="F563" s="132"/>
      <c r="G563" s="129"/>
    </row>
    <row r="564" ht="13.65" customHeight="1">
      <c r="A564" s="90"/>
      <c r="B564" s="90"/>
      <c r="C564" s="90"/>
      <c r="D564" s="90"/>
      <c r="E564" s="91"/>
      <c r="F564" s="132"/>
      <c r="G564" s="129"/>
    </row>
    <row r="565" ht="13.65" customHeight="1">
      <c r="A565" s="90"/>
      <c r="B565" s="90"/>
      <c r="C565" s="90"/>
      <c r="D565" s="90"/>
      <c r="E565" s="91"/>
      <c r="F565" s="132"/>
      <c r="G565" s="129"/>
    </row>
    <row r="566" ht="13.65" customHeight="1">
      <c r="A566" s="90"/>
      <c r="B566" s="90"/>
      <c r="C566" s="90"/>
      <c r="D566" s="90"/>
      <c r="E566" s="91"/>
      <c r="F566" s="132"/>
      <c r="G566" s="129"/>
    </row>
    <row r="567" ht="13.65" customHeight="1">
      <c r="A567" s="90"/>
      <c r="B567" s="90"/>
      <c r="C567" s="90"/>
      <c r="D567" s="90"/>
      <c r="E567" s="91"/>
      <c r="F567" s="132"/>
      <c r="G567" s="129"/>
    </row>
    <row r="568" ht="13.65" customHeight="1">
      <c r="A568" s="90"/>
      <c r="B568" s="90"/>
      <c r="C568" s="90"/>
      <c r="D568" s="90"/>
      <c r="E568" s="91"/>
      <c r="F568" s="132"/>
      <c r="G568" s="129"/>
    </row>
    <row r="569" ht="13.65" customHeight="1">
      <c r="A569" s="90"/>
      <c r="B569" s="90"/>
      <c r="C569" s="90"/>
      <c r="D569" s="90"/>
      <c r="E569" s="91"/>
      <c r="F569" s="132"/>
      <c r="G569" s="129"/>
    </row>
    <row r="570" ht="13.65" customHeight="1">
      <c r="A570" s="90"/>
      <c r="B570" s="90"/>
      <c r="C570" s="90"/>
      <c r="D570" s="90"/>
      <c r="E570" s="91"/>
      <c r="F570" s="132"/>
      <c r="G570" s="129"/>
    </row>
    <row r="571" ht="13.65" customHeight="1">
      <c r="A571" s="90"/>
      <c r="B571" s="90"/>
      <c r="C571" s="90"/>
      <c r="D571" s="90"/>
      <c r="E571" s="91"/>
      <c r="F571" s="132"/>
      <c r="G571" s="129"/>
    </row>
    <row r="572" ht="13.65" customHeight="1">
      <c r="A572" s="90"/>
      <c r="B572" s="90"/>
      <c r="C572" s="90"/>
      <c r="D572" s="90"/>
      <c r="E572" s="91"/>
      <c r="F572" s="132"/>
      <c r="G572" s="129"/>
    </row>
    <row r="573" ht="13.65" customHeight="1">
      <c r="A573" s="90"/>
      <c r="B573" s="90"/>
      <c r="C573" s="90"/>
      <c r="D573" s="90"/>
      <c r="E573" s="91"/>
      <c r="F573" s="132"/>
      <c r="G573" s="129"/>
    </row>
    <row r="574" ht="13.65" customHeight="1">
      <c r="A574" s="90"/>
      <c r="B574" s="90"/>
      <c r="C574" s="90"/>
      <c r="D574" s="90"/>
      <c r="E574" s="91"/>
      <c r="F574" s="132"/>
      <c r="G574" s="129"/>
    </row>
    <row r="575" ht="13.65" customHeight="1">
      <c r="A575" s="90"/>
      <c r="B575" s="90"/>
      <c r="C575" s="90"/>
      <c r="D575" s="90"/>
      <c r="E575" s="91"/>
      <c r="F575" s="132"/>
      <c r="G575" s="129"/>
    </row>
    <row r="576" ht="13.65" customHeight="1">
      <c r="A576" s="90"/>
      <c r="B576" s="90"/>
      <c r="C576" s="90"/>
      <c r="D576" s="90"/>
      <c r="E576" s="91"/>
      <c r="F576" s="132"/>
      <c r="G576" s="129"/>
    </row>
    <row r="577" ht="13.65" customHeight="1">
      <c r="A577" s="90"/>
      <c r="B577" s="90"/>
      <c r="C577" s="90"/>
      <c r="D577" s="90"/>
      <c r="E577" s="91"/>
      <c r="F577" s="132"/>
      <c r="G577" s="129"/>
    </row>
    <row r="578" ht="13.65" customHeight="1">
      <c r="A578" s="90"/>
      <c r="B578" s="90"/>
      <c r="C578" s="90"/>
      <c r="D578" s="90"/>
      <c r="E578" s="91"/>
      <c r="F578" s="132"/>
      <c r="G578" s="129"/>
    </row>
    <row r="579" ht="13.65" customHeight="1">
      <c r="A579" s="90"/>
      <c r="B579" s="90"/>
      <c r="C579" s="90"/>
      <c r="D579" s="90"/>
      <c r="E579" s="91"/>
      <c r="F579" s="132"/>
      <c r="G579" s="129"/>
    </row>
    <row r="580" ht="13.65" customHeight="1">
      <c r="A580" s="90"/>
      <c r="B580" s="90"/>
      <c r="C580" s="90"/>
      <c r="D580" s="90"/>
      <c r="E580" s="91"/>
      <c r="F580" s="132"/>
      <c r="G580" s="129"/>
    </row>
    <row r="581" ht="13.65" customHeight="1">
      <c r="A581" s="90"/>
      <c r="B581" s="90"/>
      <c r="C581" s="90"/>
      <c r="D581" s="90"/>
      <c r="E581" s="91"/>
      <c r="F581" s="132"/>
      <c r="G581" s="129"/>
    </row>
    <row r="582" ht="13.65" customHeight="1">
      <c r="A582" s="90"/>
      <c r="B582" s="90"/>
      <c r="C582" s="90"/>
      <c r="D582" s="90"/>
      <c r="E582" s="91"/>
      <c r="F582" s="132"/>
      <c r="G582" s="129"/>
    </row>
    <row r="583" ht="13.65" customHeight="1">
      <c r="A583" s="90"/>
      <c r="B583" s="90"/>
      <c r="C583" s="90"/>
      <c r="D583" s="90"/>
      <c r="E583" s="91"/>
      <c r="F583" s="132"/>
      <c r="G583" s="129"/>
    </row>
    <row r="584" ht="13.65" customHeight="1">
      <c r="A584" s="90"/>
      <c r="B584" s="90"/>
      <c r="C584" s="90"/>
      <c r="D584" s="90"/>
      <c r="E584" s="91"/>
      <c r="F584" s="132"/>
      <c r="G584" s="129"/>
    </row>
    <row r="585" ht="13.65" customHeight="1">
      <c r="A585" s="90"/>
      <c r="B585" s="90"/>
      <c r="C585" s="90"/>
      <c r="D585" s="90"/>
      <c r="E585" s="91"/>
      <c r="F585" s="132"/>
      <c r="G585" s="129"/>
    </row>
    <row r="586" ht="13.65" customHeight="1">
      <c r="A586" s="90"/>
      <c r="B586" s="90"/>
      <c r="C586" s="90"/>
      <c r="D586" s="90"/>
      <c r="E586" s="91"/>
      <c r="F586" s="132"/>
      <c r="G586" s="129"/>
    </row>
    <row r="587" ht="13.65" customHeight="1">
      <c r="A587" s="90"/>
      <c r="B587" s="90"/>
      <c r="C587" s="90"/>
      <c r="D587" s="90"/>
      <c r="E587" s="91"/>
      <c r="F587" s="132"/>
      <c r="G587" s="129"/>
    </row>
    <row r="588" ht="13.65" customHeight="1">
      <c r="A588" s="90"/>
      <c r="B588" s="90"/>
      <c r="C588" s="90"/>
      <c r="D588" s="90"/>
      <c r="E588" s="91"/>
      <c r="F588" s="132"/>
      <c r="G588" s="129"/>
    </row>
    <row r="589" ht="13.65" customHeight="1">
      <c r="A589" s="90"/>
      <c r="B589" s="90"/>
      <c r="C589" s="90"/>
      <c r="D589" s="90"/>
      <c r="E589" s="91"/>
      <c r="F589" s="132"/>
      <c r="G589" s="129"/>
    </row>
    <row r="590" ht="13.65" customHeight="1">
      <c r="A590" s="90"/>
      <c r="B590" s="90"/>
      <c r="C590" s="90"/>
      <c r="D590" s="90"/>
      <c r="E590" s="91"/>
      <c r="F590" s="132"/>
      <c r="G590" s="129"/>
    </row>
    <row r="591" ht="13.65" customHeight="1">
      <c r="A591" s="90"/>
      <c r="B591" s="90"/>
      <c r="C591" s="90"/>
      <c r="D591" s="90"/>
      <c r="E591" s="91"/>
      <c r="F591" s="132"/>
      <c r="G591" s="129"/>
    </row>
    <row r="592" ht="13.65" customHeight="1">
      <c r="A592" s="90"/>
      <c r="B592" s="90"/>
      <c r="C592" s="90"/>
      <c r="D592" s="90"/>
      <c r="E592" s="91"/>
      <c r="F592" s="132"/>
      <c r="G592" s="129"/>
    </row>
    <row r="593" ht="13.65" customHeight="1">
      <c r="A593" s="90"/>
      <c r="B593" s="90"/>
      <c r="C593" s="90"/>
      <c r="D593" s="90"/>
      <c r="E593" s="91"/>
      <c r="F593" s="132"/>
      <c r="G593" s="129"/>
    </row>
    <row r="594" ht="13.65" customHeight="1">
      <c r="A594" s="90"/>
      <c r="B594" s="90"/>
      <c r="C594" s="90"/>
      <c r="D594" s="90"/>
      <c r="E594" s="91"/>
      <c r="F594" s="132"/>
      <c r="G594" s="129"/>
    </row>
    <row r="595" ht="13.65" customHeight="1">
      <c r="A595" s="90"/>
      <c r="B595" s="90"/>
      <c r="C595" s="90"/>
      <c r="D595" s="90"/>
      <c r="E595" s="91"/>
      <c r="F595" s="132"/>
      <c r="G595" s="129"/>
    </row>
    <row r="596" ht="13.65" customHeight="1">
      <c r="A596" s="90"/>
      <c r="B596" s="90"/>
      <c r="C596" s="90"/>
      <c r="D596" s="90"/>
      <c r="E596" s="91"/>
      <c r="F596" s="132"/>
      <c r="G596" s="129"/>
    </row>
    <row r="597" ht="13.65" customHeight="1">
      <c r="A597" s="90"/>
      <c r="B597" s="90"/>
      <c r="C597" s="90"/>
      <c r="D597" s="90"/>
      <c r="E597" s="91"/>
      <c r="F597" s="132"/>
      <c r="G597" s="129"/>
    </row>
    <row r="598" ht="13.65" customHeight="1">
      <c r="A598" s="90"/>
      <c r="B598" s="90"/>
      <c r="C598" s="90"/>
      <c r="D598" s="90"/>
      <c r="E598" s="91"/>
      <c r="F598" s="132"/>
      <c r="G598" s="129"/>
    </row>
    <row r="599" ht="13.65" customHeight="1">
      <c r="A599" s="90"/>
      <c r="B599" s="90"/>
      <c r="C599" s="90"/>
      <c r="D599" s="90"/>
      <c r="E599" s="91"/>
      <c r="F599" s="132"/>
      <c r="G599" s="129"/>
    </row>
    <row r="600" ht="13.65" customHeight="1">
      <c r="A600" s="90"/>
      <c r="B600" s="90"/>
      <c r="C600" s="90"/>
      <c r="D600" s="90"/>
      <c r="E600" s="91"/>
      <c r="F600" s="132"/>
      <c r="G600" s="129"/>
    </row>
    <row r="601" ht="13.65" customHeight="1">
      <c r="A601" s="90"/>
      <c r="B601" s="90"/>
      <c r="C601" s="90"/>
      <c r="D601" s="90"/>
      <c r="E601" s="91"/>
      <c r="F601" s="132"/>
      <c r="G601" s="129"/>
    </row>
    <row r="602" ht="13.65" customHeight="1">
      <c r="A602" s="90"/>
      <c r="B602" s="90"/>
      <c r="C602" s="90"/>
      <c r="D602" s="90"/>
      <c r="E602" s="91"/>
      <c r="F602" s="132"/>
      <c r="G602" s="129"/>
    </row>
    <row r="603" ht="13.65" customHeight="1">
      <c r="A603" s="90"/>
      <c r="B603" s="90"/>
      <c r="C603" s="90"/>
      <c r="D603" s="90"/>
      <c r="E603" s="91"/>
      <c r="F603" s="132"/>
      <c r="G603" s="129"/>
    </row>
    <row r="604" ht="13.65" customHeight="1">
      <c r="A604" s="90"/>
      <c r="B604" s="90"/>
      <c r="C604" s="90"/>
      <c r="D604" s="90"/>
      <c r="E604" s="91"/>
      <c r="F604" s="132"/>
      <c r="G604" s="129"/>
    </row>
    <row r="605" ht="13.65" customHeight="1">
      <c r="A605" s="90"/>
      <c r="B605" s="90"/>
      <c r="C605" s="90"/>
      <c r="D605" s="90"/>
      <c r="E605" s="91"/>
      <c r="F605" s="132"/>
      <c r="G605" s="129"/>
    </row>
    <row r="606" ht="13.65" customHeight="1">
      <c r="A606" s="90"/>
      <c r="B606" s="90"/>
      <c r="C606" s="90"/>
      <c r="D606" s="90"/>
      <c r="E606" s="91"/>
      <c r="F606" s="132"/>
      <c r="G606" s="129"/>
    </row>
    <row r="607" ht="13.65" customHeight="1">
      <c r="A607" s="90"/>
      <c r="B607" s="90"/>
      <c r="C607" s="90"/>
      <c r="D607" s="90"/>
      <c r="E607" s="91"/>
      <c r="F607" s="132"/>
      <c r="G607" s="129"/>
    </row>
    <row r="608" ht="13.65" customHeight="1">
      <c r="A608" s="90"/>
      <c r="B608" s="90"/>
      <c r="C608" s="90"/>
      <c r="D608" s="90"/>
      <c r="E608" s="91"/>
      <c r="F608" s="132"/>
      <c r="G608" s="129"/>
    </row>
    <row r="609" ht="13.65" customHeight="1">
      <c r="A609" s="90"/>
      <c r="B609" s="90"/>
      <c r="C609" s="90"/>
      <c r="D609" s="90"/>
      <c r="E609" s="91"/>
      <c r="F609" s="132"/>
      <c r="G609" s="129"/>
    </row>
    <row r="610" ht="13.65" customHeight="1">
      <c r="A610" s="90"/>
      <c r="B610" s="90"/>
      <c r="C610" s="90"/>
      <c r="D610" s="90"/>
      <c r="E610" s="91"/>
      <c r="F610" s="132"/>
      <c r="G610" s="129"/>
    </row>
    <row r="611" ht="13.65" customHeight="1">
      <c r="A611" s="90"/>
      <c r="B611" s="90"/>
      <c r="C611" s="90"/>
      <c r="D611" s="90"/>
      <c r="E611" s="91"/>
      <c r="F611" s="132"/>
      <c r="G611" s="129"/>
    </row>
    <row r="612" ht="13.65" customHeight="1">
      <c r="A612" s="90"/>
      <c r="B612" s="90"/>
      <c r="C612" s="90"/>
      <c r="D612" s="90"/>
      <c r="E612" s="91"/>
      <c r="F612" s="132"/>
      <c r="G612" s="129"/>
    </row>
    <row r="613" ht="13.65" customHeight="1">
      <c r="A613" s="90"/>
      <c r="B613" s="90"/>
      <c r="C613" s="90"/>
      <c r="D613" s="90"/>
      <c r="E613" s="91"/>
      <c r="F613" s="132"/>
      <c r="G613" s="129"/>
    </row>
    <row r="614" ht="13.65" customHeight="1">
      <c r="A614" s="90"/>
      <c r="B614" s="90"/>
      <c r="C614" s="90"/>
      <c r="D614" s="90"/>
      <c r="E614" s="91"/>
      <c r="F614" s="132"/>
      <c r="G614" s="129"/>
    </row>
    <row r="615" ht="13.65" customHeight="1">
      <c r="A615" s="90"/>
      <c r="B615" s="90"/>
      <c r="C615" s="90"/>
      <c r="D615" s="90"/>
      <c r="E615" s="91"/>
      <c r="F615" s="132"/>
      <c r="G615" s="129"/>
    </row>
    <row r="616" ht="13.65" customHeight="1">
      <c r="A616" s="90"/>
      <c r="B616" s="90"/>
      <c r="C616" s="90"/>
      <c r="D616" s="90"/>
      <c r="E616" s="91"/>
      <c r="F616" s="132"/>
      <c r="G616" s="129"/>
    </row>
    <row r="617" ht="13.65" customHeight="1">
      <c r="A617" s="90"/>
      <c r="B617" s="90"/>
      <c r="C617" s="90"/>
      <c r="D617" s="90"/>
      <c r="E617" s="91"/>
      <c r="F617" s="132"/>
      <c r="G617" s="129"/>
    </row>
    <row r="618" ht="13.65" customHeight="1">
      <c r="A618" s="90"/>
      <c r="B618" s="90"/>
      <c r="C618" s="90"/>
      <c r="D618" s="90"/>
      <c r="E618" s="91"/>
      <c r="F618" s="132"/>
      <c r="G618" s="129"/>
    </row>
    <row r="619" ht="13.65" customHeight="1">
      <c r="A619" s="90"/>
      <c r="B619" s="90"/>
      <c r="C619" s="90"/>
      <c r="D619" s="90"/>
      <c r="E619" s="91"/>
      <c r="F619" s="132"/>
      <c r="G619" s="129"/>
    </row>
    <row r="620" ht="13.65" customHeight="1">
      <c r="A620" s="90"/>
      <c r="B620" s="90"/>
      <c r="C620" s="90"/>
      <c r="D620" s="90"/>
      <c r="E620" s="91"/>
      <c r="F620" s="132"/>
      <c r="G620" s="129"/>
    </row>
    <row r="621" ht="13.65" customHeight="1">
      <c r="A621" s="90"/>
      <c r="B621" s="90"/>
      <c r="C621" s="90"/>
      <c r="D621" s="90"/>
      <c r="E621" s="91"/>
      <c r="F621" s="132"/>
      <c r="G621" s="129"/>
    </row>
    <row r="622" ht="13.65" customHeight="1">
      <c r="A622" s="90"/>
      <c r="B622" s="90"/>
      <c r="C622" s="90"/>
      <c r="D622" s="90"/>
      <c r="E622" s="91"/>
      <c r="F622" s="132"/>
      <c r="G622" s="129"/>
    </row>
    <row r="623" ht="13.65" customHeight="1">
      <c r="A623" s="90"/>
      <c r="B623" s="90"/>
      <c r="C623" s="90"/>
      <c r="D623" s="90"/>
      <c r="E623" s="91"/>
      <c r="F623" s="132"/>
      <c r="G623" s="129"/>
    </row>
    <row r="624" ht="13.65" customHeight="1">
      <c r="A624" s="90"/>
      <c r="B624" s="90"/>
      <c r="C624" s="90"/>
      <c r="D624" s="90"/>
      <c r="E624" s="91"/>
      <c r="F624" s="132"/>
      <c r="G624" s="129"/>
    </row>
    <row r="625" ht="13.65" customHeight="1">
      <c r="A625" s="90"/>
      <c r="B625" s="90"/>
      <c r="C625" s="90"/>
      <c r="D625" s="90"/>
      <c r="E625" s="91"/>
      <c r="F625" s="132"/>
      <c r="G625" s="129"/>
    </row>
    <row r="626" ht="13.65" customHeight="1">
      <c r="A626" s="90"/>
      <c r="B626" s="90"/>
      <c r="C626" s="90"/>
      <c r="D626" s="90"/>
      <c r="E626" s="91"/>
      <c r="F626" s="132"/>
      <c r="G626" s="129"/>
    </row>
    <row r="627" ht="13.65" customHeight="1">
      <c r="A627" s="90"/>
      <c r="B627" s="90"/>
      <c r="C627" s="90"/>
      <c r="D627" s="90"/>
      <c r="E627" s="91"/>
      <c r="F627" s="132"/>
      <c r="G627" s="129"/>
    </row>
    <row r="628" ht="13.65" customHeight="1">
      <c r="A628" s="90"/>
      <c r="B628" s="90"/>
      <c r="C628" s="90"/>
      <c r="D628" s="90"/>
      <c r="E628" s="91"/>
      <c r="F628" s="132"/>
      <c r="G628" s="129"/>
    </row>
    <row r="629" ht="13.65" customHeight="1">
      <c r="A629" s="90"/>
      <c r="B629" s="90"/>
      <c r="C629" s="90"/>
      <c r="D629" s="90"/>
      <c r="E629" s="91"/>
      <c r="F629" s="132"/>
      <c r="G629" s="129"/>
    </row>
    <row r="630" ht="13.65" customHeight="1">
      <c r="A630" s="90"/>
      <c r="B630" s="90"/>
      <c r="C630" s="90"/>
      <c r="D630" s="90"/>
      <c r="E630" s="91"/>
      <c r="F630" s="132"/>
      <c r="G630" s="129"/>
    </row>
    <row r="631" ht="13.65" customHeight="1">
      <c r="A631" s="90"/>
      <c r="B631" s="90"/>
      <c r="C631" s="90"/>
      <c r="D631" s="90"/>
      <c r="E631" s="91"/>
      <c r="F631" s="132"/>
      <c r="G631" s="129"/>
    </row>
    <row r="632" ht="13.65" customHeight="1">
      <c r="A632" s="90"/>
      <c r="B632" s="90"/>
      <c r="C632" s="90"/>
      <c r="D632" s="90"/>
      <c r="E632" s="91"/>
      <c r="F632" s="132"/>
      <c r="G632" s="129"/>
    </row>
    <row r="633" ht="13.65" customHeight="1">
      <c r="A633" s="90"/>
      <c r="B633" s="90"/>
      <c r="C633" s="90"/>
      <c r="D633" s="90"/>
      <c r="E633" s="91"/>
      <c r="F633" s="132"/>
      <c r="G633" s="129"/>
    </row>
    <row r="634" ht="13.65" customHeight="1">
      <c r="A634" s="90"/>
      <c r="B634" s="90"/>
      <c r="C634" s="90"/>
      <c r="D634" s="90"/>
      <c r="E634" s="91"/>
      <c r="F634" s="132"/>
      <c r="G634" s="129"/>
    </row>
    <row r="635" ht="13.65" customHeight="1">
      <c r="A635" s="90"/>
      <c r="B635" s="90"/>
      <c r="C635" s="90"/>
      <c r="D635" s="90"/>
      <c r="E635" s="91"/>
      <c r="F635" s="132"/>
      <c r="G635" s="129"/>
    </row>
    <row r="636" ht="13.65" customHeight="1">
      <c r="A636" s="90"/>
      <c r="B636" s="90"/>
      <c r="C636" s="90"/>
      <c r="D636" s="90"/>
      <c r="E636" s="91"/>
      <c r="F636" s="132"/>
      <c r="G636" s="129"/>
    </row>
    <row r="637" ht="13.65" customHeight="1">
      <c r="A637" s="90"/>
      <c r="B637" s="90"/>
      <c r="C637" s="90"/>
      <c r="D637" s="90"/>
      <c r="E637" s="91"/>
      <c r="F637" s="132"/>
      <c r="G637" s="129"/>
    </row>
    <row r="638" ht="13.65" customHeight="1">
      <c r="A638" s="90"/>
      <c r="B638" s="90"/>
      <c r="C638" s="90"/>
      <c r="D638" s="90"/>
      <c r="E638" s="91"/>
      <c r="F638" s="132"/>
      <c r="G638" s="129"/>
    </row>
    <row r="639" ht="13.65" customHeight="1">
      <c r="A639" s="90"/>
      <c r="B639" s="90"/>
      <c r="C639" s="90"/>
      <c r="D639" s="90"/>
      <c r="E639" s="91"/>
      <c r="F639" s="132"/>
      <c r="G639" s="129"/>
    </row>
    <row r="640" ht="13.65" customHeight="1">
      <c r="A640" s="90"/>
      <c r="B640" s="90"/>
      <c r="C640" s="90"/>
      <c r="D640" s="90"/>
      <c r="E640" s="91"/>
      <c r="F640" s="132"/>
      <c r="G640" s="129"/>
    </row>
    <row r="641" ht="13.65" customHeight="1">
      <c r="A641" s="90"/>
      <c r="B641" s="90"/>
      <c r="C641" s="90"/>
      <c r="D641" s="90"/>
      <c r="E641" s="91"/>
      <c r="F641" s="132"/>
      <c r="G641" s="129"/>
    </row>
    <row r="642" ht="13.65" customHeight="1">
      <c r="A642" s="90"/>
      <c r="B642" s="90"/>
      <c r="C642" s="90"/>
      <c r="D642" s="90"/>
      <c r="E642" s="91"/>
      <c r="F642" s="132"/>
      <c r="G642" s="129"/>
    </row>
    <row r="643" ht="13.65" customHeight="1">
      <c r="A643" s="90"/>
      <c r="B643" s="90"/>
      <c r="C643" s="90"/>
      <c r="D643" s="90"/>
      <c r="E643" s="91"/>
      <c r="F643" s="132"/>
      <c r="G643" s="129"/>
    </row>
    <row r="644" ht="13.65" customHeight="1">
      <c r="A644" s="90"/>
      <c r="B644" s="90"/>
      <c r="C644" s="90"/>
      <c r="D644" s="90"/>
      <c r="E644" s="91"/>
      <c r="F644" s="132"/>
      <c r="G644" s="129"/>
    </row>
    <row r="645" ht="13.65" customHeight="1">
      <c r="A645" s="90"/>
      <c r="B645" s="90"/>
      <c r="C645" s="90"/>
      <c r="D645" s="90"/>
      <c r="E645" s="91"/>
      <c r="F645" s="132"/>
      <c r="G645" s="129"/>
    </row>
    <row r="646" ht="13.65" customHeight="1">
      <c r="A646" s="90"/>
      <c r="B646" s="90"/>
      <c r="C646" s="90"/>
      <c r="D646" s="90"/>
      <c r="E646" s="91"/>
      <c r="F646" s="132"/>
      <c r="G646" s="129"/>
    </row>
    <row r="647" ht="13.65" customHeight="1">
      <c r="A647" s="90"/>
      <c r="B647" s="90"/>
      <c r="C647" s="90"/>
      <c r="D647" s="90"/>
      <c r="E647" s="91"/>
      <c r="F647" s="132"/>
      <c r="G647" s="129"/>
    </row>
    <row r="648" ht="13.65" customHeight="1">
      <c r="A648" s="90"/>
      <c r="B648" s="90"/>
      <c r="C648" s="90"/>
      <c r="D648" s="90"/>
      <c r="E648" s="91"/>
      <c r="F648" s="132"/>
      <c r="G648" s="129"/>
    </row>
    <row r="649" ht="13.65" customHeight="1">
      <c r="A649" s="90"/>
      <c r="B649" s="90"/>
      <c r="C649" s="90"/>
      <c r="D649" s="90"/>
      <c r="E649" s="91"/>
      <c r="F649" s="132"/>
      <c r="G649" s="129"/>
    </row>
    <row r="650" ht="13.65" customHeight="1">
      <c r="A650" s="90"/>
      <c r="B650" s="90"/>
      <c r="C650" s="90"/>
      <c r="D650" s="90"/>
      <c r="E650" s="91"/>
      <c r="F650" s="132"/>
      <c r="G650" s="129"/>
    </row>
    <row r="651" ht="13.65" customHeight="1">
      <c r="A651" s="90"/>
      <c r="B651" s="90"/>
      <c r="C651" s="90"/>
      <c r="D651" s="90"/>
      <c r="E651" s="91"/>
      <c r="F651" s="132"/>
      <c r="G651" s="129"/>
    </row>
    <row r="652" ht="13.65" customHeight="1">
      <c r="A652" s="90"/>
      <c r="B652" s="90"/>
      <c r="C652" s="90"/>
      <c r="D652" s="90"/>
      <c r="E652" s="91"/>
      <c r="F652" s="132"/>
      <c r="G652" s="129"/>
    </row>
    <row r="653" ht="13.65" customHeight="1">
      <c r="A653" s="90"/>
      <c r="B653" s="90"/>
      <c r="C653" s="90"/>
      <c r="D653" s="90"/>
      <c r="E653" s="91"/>
      <c r="F653" s="132"/>
      <c r="G653" s="129"/>
    </row>
    <row r="654" ht="13.65" customHeight="1">
      <c r="A654" s="90"/>
      <c r="B654" s="90"/>
      <c r="C654" s="90"/>
      <c r="D654" s="90"/>
      <c r="E654" s="91"/>
      <c r="F654" s="132"/>
      <c r="G654" s="129"/>
    </row>
    <row r="655" ht="13.65" customHeight="1">
      <c r="A655" s="90"/>
      <c r="B655" s="90"/>
      <c r="C655" s="90"/>
      <c r="D655" s="90"/>
      <c r="E655" s="91"/>
      <c r="F655" s="132"/>
      <c r="G655" s="129"/>
    </row>
    <row r="656" ht="13.65" customHeight="1">
      <c r="A656" s="90"/>
      <c r="B656" s="90"/>
      <c r="C656" s="90"/>
      <c r="D656" s="90"/>
      <c r="E656" s="91"/>
      <c r="F656" s="132"/>
      <c r="G656" s="129"/>
    </row>
    <row r="657" ht="13.65" customHeight="1">
      <c r="A657" s="90"/>
      <c r="B657" s="90"/>
      <c r="C657" s="90"/>
      <c r="D657" s="90"/>
      <c r="E657" s="91"/>
      <c r="F657" s="132"/>
      <c r="G657" s="129"/>
    </row>
    <row r="658" ht="13.65" customHeight="1">
      <c r="A658" s="90"/>
      <c r="B658" s="90"/>
      <c r="C658" s="90"/>
      <c r="D658" s="90"/>
      <c r="E658" s="91"/>
      <c r="F658" s="132"/>
      <c r="G658" s="129"/>
    </row>
    <row r="659" ht="13.65" customHeight="1">
      <c r="A659" s="90"/>
      <c r="B659" s="90"/>
      <c r="C659" s="90"/>
      <c r="D659" s="90"/>
      <c r="E659" s="91"/>
      <c r="F659" s="132"/>
      <c r="G659" s="129"/>
    </row>
    <row r="660" ht="13.65" customHeight="1">
      <c r="A660" s="90"/>
      <c r="B660" s="90"/>
      <c r="C660" s="90"/>
      <c r="D660" s="90"/>
      <c r="E660" s="91"/>
      <c r="F660" s="132"/>
      <c r="G660" s="129"/>
    </row>
    <row r="661" ht="13.65" customHeight="1">
      <c r="A661" s="90"/>
      <c r="B661" s="90"/>
      <c r="C661" s="90"/>
      <c r="D661" s="90"/>
      <c r="E661" s="91"/>
      <c r="F661" s="132"/>
      <c r="G661" s="129"/>
    </row>
    <row r="662" ht="13.65" customHeight="1">
      <c r="A662" s="90"/>
      <c r="B662" s="90"/>
      <c r="C662" s="90"/>
      <c r="D662" s="90"/>
      <c r="E662" s="91"/>
      <c r="F662" s="132"/>
      <c r="G662" s="129"/>
    </row>
    <row r="663" ht="13.65" customHeight="1">
      <c r="A663" s="90"/>
      <c r="B663" s="90"/>
      <c r="C663" s="90"/>
      <c r="D663" s="90"/>
      <c r="E663" s="91"/>
      <c r="F663" s="132"/>
      <c r="G663" s="129"/>
    </row>
    <row r="664" ht="13.65" customHeight="1">
      <c r="A664" s="90"/>
      <c r="B664" s="90"/>
      <c r="C664" s="90"/>
      <c r="D664" s="90"/>
      <c r="E664" s="91"/>
      <c r="F664" s="132"/>
      <c r="G664" s="129"/>
    </row>
    <row r="665" ht="13.65" customHeight="1">
      <c r="A665" s="90"/>
      <c r="B665" s="90"/>
      <c r="C665" s="90"/>
      <c r="D665" s="90"/>
      <c r="E665" s="91"/>
      <c r="F665" s="132"/>
      <c r="G665" s="129"/>
    </row>
    <row r="666" ht="13.65" customHeight="1">
      <c r="A666" s="90"/>
      <c r="B666" s="90"/>
      <c r="C666" s="90"/>
      <c r="D666" s="90"/>
      <c r="E666" s="91"/>
      <c r="F666" s="132"/>
      <c r="G666" s="129"/>
    </row>
    <row r="667" ht="13.65" customHeight="1">
      <c r="A667" s="90"/>
      <c r="B667" s="90"/>
      <c r="C667" s="90"/>
      <c r="D667" s="90"/>
      <c r="E667" s="91"/>
      <c r="F667" s="132"/>
      <c r="G667" s="129"/>
    </row>
    <row r="668" ht="13.65" customHeight="1">
      <c r="A668" s="90"/>
      <c r="B668" s="90"/>
      <c r="C668" s="90"/>
      <c r="D668" s="90"/>
      <c r="E668" s="91"/>
      <c r="F668" s="132"/>
      <c r="G668" s="129"/>
    </row>
    <row r="669" ht="13.65" customHeight="1">
      <c r="A669" s="90"/>
      <c r="B669" s="90"/>
      <c r="C669" s="90"/>
      <c r="D669" s="90"/>
      <c r="E669" s="91"/>
      <c r="F669" s="132"/>
      <c r="G669" s="129"/>
    </row>
    <row r="670" ht="13.65" customHeight="1">
      <c r="A670" s="90"/>
      <c r="B670" s="90"/>
      <c r="C670" s="90"/>
      <c r="D670" s="90"/>
      <c r="E670" s="91"/>
      <c r="F670" s="132"/>
      <c r="G670" s="129"/>
    </row>
    <row r="671" ht="13.65" customHeight="1">
      <c r="A671" s="90"/>
      <c r="B671" s="90"/>
      <c r="C671" s="90"/>
      <c r="D671" s="90"/>
      <c r="E671" s="91"/>
      <c r="F671" s="132"/>
      <c r="G671" s="129"/>
    </row>
    <row r="672" ht="13.65" customHeight="1">
      <c r="A672" s="90"/>
      <c r="B672" s="90"/>
      <c r="C672" s="90"/>
      <c r="D672" s="90"/>
      <c r="E672" s="91"/>
      <c r="F672" s="132"/>
      <c r="G672" s="129"/>
    </row>
    <row r="673" ht="13.65" customHeight="1">
      <c r="A673" s="90"/>
      <c r="B673" s="90"/>
      <c r="C673" s="90"/>
      <c r="D673" s="90"/>
      <c r="E673" s="91"/>
      <c r="F673" s="132"/>
      <c r="G673" s="129"/>
    </row>
    <row r="674" ht="13.65" customHeight="1">
      <c r="A674" s="90"/>
      <c r="B674" s="90"/>
      <c r="C674" s="90"/>
      <c r="D674" s="90"/>
      <c r="E674" s="91"/>
      <c r="F674" s="132"/>
      <c r="G674" s="129"/>
    </row>
    <row r="675" ht="13.65" customHeight="1">
      <c r="A675" s="90"/>
      <c r="B675" s="90"/>
      <c r="C675" s="90"/>
      <c r="D675" s="90"/>
      <c r="E675" s="91"/>
      <c r="F675" s="132"/>
      <c r="G675" s="129"/>
    </row>
    <row r="676" ht="13.65" customHeight="1">
      <c r="A676" s="90"/>
      <c r="B676" s="90"/>
      <c r="C676" s="90"/>
      <c r="D676" s="90"/>
      <c r="E676" s="91"/>
      <c r="F676" s="132"/>
      <c r="G676" s="129"/>
    </row>
    <row r="677" ht="13.65" customHeight="1">
      <c r="A677" s="90"/>
      <c r="B677" s="90"/>
      <c r="C677" s="90"/>
      <c r="D677" s="90"/>
      <c r="E677" s="91"/>
      <c r="F677" s="132"/>
      <c r="G677" s="129"/>
    </row>
    <row r="678" ht="13.65" customHeight="1">
      <c r="A678" s="90"/>
      <c r="B678" s="90"/>
      <c r="C678" s="90"/>
      <c r="D678" s="90"/>
      <c r="E678" s="91"/>
      <c r="F678" s="132"/>
      <c r="G678" s="129"/>
    </row>
    <row r="679" ht="13.65" customHeight="1">
      <c r="A679" s="90"/>
      <c r="B679" s="90"/>
      <c r="C679" s="90"/>
      <c r="D679" s="90"/>
      <c r="E679" s="91"/>
      <c r="F679" s="132"/>
      <c r="G679" s="129"/>
    </row>
    <row r="680" ht="13.65" customHeight="1">
      <c r="A680" s="90"/>
      <c r="B680" s="90"/>
      <c r="C680" s="90"/>
      <c r="D680" s="90"/>
      <c r="E680" s="91"/>
      <c r="F680" s="132"/>
      <c r="G680" s="129"/>
    </row>
    <row r="681" ht="13.65" customHeight="1">
      <c r="A681" s="90"/>
      <c r="B681" s="90"/>
      <c r="C681" s="90"/>
      <c r="D681" s="90"/>
      <c r="E681" s="91"/>
      <c r="F681" s="132"/>
      <c r="G681" s="129"/>
    </row>
    <row r="682" ht="13.65" customHeight="1">
      <c r="A682" s="90"/>
      <c r="B682" s="90"/>
      <c r="C682" s="90"/>
      <c r="D682" s="90"/>
      <c r="E682" s="91"/>
      <c r="F682" s="132"/>
      <c r="G682" s="129"/>
    </row>
    <row r="683" ht="13.65" customHeight="1">
      <c r="A683" s="90"/>
      <c r="B683" s="90"/>
      <c r="C683" s="90"/>
      <c r="D683" s="90"/>
      <c r="E683" s="91"/>
      <c r="F683" s="132"/>
      <c r="G683" s="129"/>
    </row>
    <row r="684" ht="13.65" customHeight="1">
      <c r="A684" s="90"/>
      <c r="B684" s="90"/>
      <c r="C684" s="90"/>
      <c r="D684" s="90"/>
      <c r="E684" s="91"/>
      <c r="F684" s="132"/>
      <c r="G684" s="129"/>
    </row>
    <row r="685" ht="13.65" customHeight="1">
      <c r="A685" s="90"/>
      <c r="B685" s="90"/>
      <c r="C685" s="90"/>
      <c r="D685" s="90"/>
      <c r="E685" s="91"/>
      <c r="F685" s="132"/>
      <c r="G685" s="129"/>
    </row>
    <row r="686" ht="13.65" customHeight="1">
      <c r="A686" s="90"/>
      <c r="B686" s="90"/>
      <c r="C686" s="90"/>
      <c r="D686" s="90"/>
      <c r="E686" s="91"/>
      <c r="F686" s="132"/>
      <c r="G686" s="129"/>
    </row>
    <row r="687" ht="13.65" customHeight="1">
      <c r="A687" s="90"/>
      <c r="B687" s="90"/>
      <c r="C687" s="90"/>
      <c r="D687" s="90"/>
      <c r="E687" s="91"/>
      <c r="F687" s="132"/>
      <c r="G687" s="129"/>
    </row>
    <row r="688" ht="13.65" customHeight="1">
      <c r="A688" s="90"/>
      <c r="B688" s="90"/>
      <c r="C688" s="90"/>
      <c r="D688" s="90"/>
      <c r="E688" s="91"/>
      <c r="F688" s="132"/>
      <c r="G688" s="129"/>
    </row>
    <row r="689" ht="13.65" customHeight="1">
      <c r="A689" s="90"/>
      <c r="B689" s="90"/>
      <c r="C689" s="90"/>
      <c r="D689" s="90"/>
      <c r="E689" s="91"/>
      <c r="F689" s="132"/>
      <c r="G689" s="129"/>
    </row>
    <row r="690" ht="13.65" customHeight="1">
      <c r="A690" s="90"/>
      <c r="B690" s="90"/>
      <c r="C690" s="90"/>
      <c r="D690" s="90"/>
      <c r="E690" s="91"/>
      <c r="F690" s="132"/>
      <c r="G690" s="129"/>
    </row>
    <row r="691" ht="13.65" customHeight="1">
      <c r="A691" s="90"/>
      <c r="B691" s="90"/>
      <c r="C691" s="90"/>
      <c r="D691" s="90"/>
      <c r="E691" s="91"/>
      <c r="F691" s="132"/>
      <c r="G691" s="129"/>
    </row>
    <row r="692" ht="13.65" customHeight="1">
      <c r="A692" s="90"/>
      <c r="B692" s="90"/>
      <c r="C692" s="90"/>
      <c r="D692" s="90"/>
      <c r="E692" s="91"/>
      <c r="F692" s="132"/>
      <c r="G692" s="129"/>
    </row>
    <row r="693" ht="13.65" customHeight="1">
      <c r="A693" s="90"/>
      <c r="B693" s="90"/>
      <c r="C693" s="90"/>
      <c r="D693" s="90"/>
      <c r="E693" s="91"/>
      <c r="F693" s="132"/>
      <c r="G693" s="129"/>
    </row>
    <row r="694" ht="13.65" customHeight="1">
      <c r="A694" s="90"/>
      <c r="B694" s="90"/>
      <c r="C694" s="90"/>
      <c r="D694" s="90"/>
      <c r="E694" s="91"/>
      <c r="F694" s="132"/>
      <c r="G694" s="129"/>
    </row>
    <row r="695" ht="13.65" customHeight="1">
      <c r="A695" s="90"/>
      <c r="B695" s="90"/>
      <c r="C695" s="90"/>
      <c r="D695" s="90"/>
      <c r="E695" s="91"/>
      <c r="F695" s="132"/>
      <c r="G695" s="129"/>
    </row>
    <row r="696" ht="13.65" customHeight="1">
      <c r="A696" s="90"/>
      <c r="B696" s="90"/>
      <c r="C696" s="90"/>
      <c r="D696" s="90"/>
      <c r="E696" s="91"/>
      <c r="F696" s="132"/>
      <c r="G696" s="129"/>
    </row>
    <row r="697" ht="13.65" customHeight="1">
      <c r="A697" s="90"/>
      <c r="B697" s="90"/>
      <c r="C697" s="90"/>
      <c r="D697" s="90"/>
      <c r="E697" s="91"/>
      <c r="F697" s="132"/>
      <c r="G697" s="129"/>
    </row>
    <row r="698" ht="13.65" customHeight="1">
      <c r="A698" s="90"/>
      <c r="B698" s="90"/>
      <c r="C698" s="90"/>
      <c r="D698" s="90"/>
      <c r="E698" s="91"/>
      <c r="F698" s="132"/>
      <c r="G698" s="129"/>
    </row>
    <row r="699" ht="13.65" customHeight="1">
      <c r="A699" s="90"/>
      <c r="B699" s="90"/>
      <c r="C699" s="90"/>
      <c r="D699" s="90"/>
      <c r="E699" s="91"/>
      <c r="F699" s="132"/>
      <c r="G699" s="129"/>
    </row>
    <row r="700" ht="13.65" customHeight="1">
      <c r="A700" s="90"/>
      <c r="B700" s="90"/>
      <c r="C700" s="90"/>
      <c r="D700" s="90"/>
      <c r="E700" s="91"/>
      <c r="F700" s="132"/>
      <c r="G700" s="129"/>
    </row>
    <row r="701" ht="13.65" customHeight="1">
      <c r="A701" s="90"/>
      <c r="B701" s="90"/>
      <c r="C701" s="90"/>
      <c r="D701" s="90"/>
      <c r="E701" s="91"/>
      <c r="F701" s="132"/>
      <c r="G701" s="129"/>
    </row>
    <row r="702" ht="13.65" customHeight="1">
      <c r="A702" s="90"/>
      <c r="B702" s="90"/>
      <c r="C702" s="90"/>
      <c r="D702" s="90"/>
      <c r="E702" s="91"/>
      <c r="F702" s="132"/>
      <c r="G702" s="129"/>
    </row>
    <row r="703" ht="13.65" customHeight="1">
      <c r="A703" s="90"/>
      <c r="B703" s="90"/>
      <c r="C703" s="90"/>
      <c r="D703" s="90"/>
      <c r="E703" s="91"/>
      <c r="F703" s="132"/>
      <c r="G703" s="129"/>
    </row>
    <row r="704" ht="13.65" customHeight="1">
      <c r="A704" s="90"/>
      <c r="B704" s="90"/>
      <c r="C704" s="90"/>
      <c r="D704" s="90"/>
      <c r="E704" s="91"/>
      <c r="F704" s="132"/>
      <c r="G704" s="129"/>
    </row>
    <row r="705" ht="13.65" customHeight="1">
      <c r="A705" s="90"/>
      <c r="B705" s="90"/>
      <c r="C705" s="90"/>
      <c r="D705" s="90"/>
      <c r="E705" s="91"/>
      <c r="F705" s="132"/>
      <c r="G705" s="129"/>
    </row>
    <row r="706" ht="13.65" customHeight="1">
      <c r="A706" s="90"/>
      <c r="B706" s="90"/>
      <c r="C706" s="90"/>
      <c r="D706" s="90"/>
      <c r="E706" s="91"/>
      <c r="F706" s="132"/>
      <c r="G706" s="129"/>
    </row>
    <row r="707" ht="13.65" customHeight="1">
      <c r="A707" s="90"/>
      <c r="B707" s="90"/>
      <c r="C707" s="90"/>
      <c r="D707" s="90"/>
      <c r="E707" s="91"/>
      <c r="F707" s="132"/>
      <c r="G707" s="129"/>
    </row>
    <row r="708" ht="13.65" customHeight="1">
      <c r="A708" s="90"/>
      <c r="B708" s="90"/>
      <c r="C708" s="90"/>
      <c r="D708" s="90"/>
      <c r="E708" s="91"/>
      <c r="F708" s="132"/>
      <c r="G708" s="129"/>
    </row>
    <row r="709" ht="13.65" customHeight="1">
      <c r="A709" s="90"/>
      <c r="B709" s="90"/>
      <c r="C709" s="90"/>
      <c r="D709" s="90"/>
      <c r="E709" s="91"/>
      <c r="F709" s="132"/>
      <c r="G709" s="129"/>
    </row>
    <row r="710" ht="13.65" customHeight="1">
      <c r="A710" s="90"/>
      <c r="B710" s="90"/>
      <c r="C710" s="90"/>
      <c r="D710" s="90"/>
      <c r="E710" s="91"/>
      <c r="F710" s="132"/>
      <c r="G710" s="129"/>
    </row>
    <row r="711" ht="13.65" customHeight="1">
      <c r="A711" s="90"/>
      <c r="B711" s="90"/>
      <c r="C711" s="90"/>
      <c r="D711" s="90"/>
      <c r="E711" s="91"/>
      <c r="F711" s="132"/>
      <c r="G711" s="129"/>
    </row>
    <row r="712" ht="13.65" customHeight="1">
      <c r="A712" s="90"/>
      <c r="B712" s="90"/>
      <c r="C712" s="90"/>
      <c r="D712" s="90"/>
      <c r="E712" s="91"/>
      <c r="F712" s="132"/>
      <c r="G712" s="129"/>
    </row>
    <row r="713" ht="13.65" customHeight="1">
      <c r="A713" s="90"/>
      <c r="B713" s="90"/>
      <c r="C713" s="90"/>
      <c r="D713" s="90"/>
      <c r="E713" s="91"/>
      <c r="F713" s="132"/>
      <c r="G713" s="129"/>
    </row>
    <row r="714" ht="13.65" customHeight="1">
      <c r="A714" s="90"/>
      <c r="B714" s="90"/>
      <c r="C714" s="90"/>
      <c r="D714" s="90"/>
      <c r="E714" s="91"/>
      <c r="F714" s="132"/>
      <c r="G714" s="129"/>
    </row>
    <row r="715" ht="13.65" customHeight="1">
      <c r="A715" s="90"/>
      <c r="B715" s="90"/>
      <c r="C715" s="90"/>
      <c r="D715" s="90"/>
      <c r="E715" s="91"/>
      <c r="F715" s="132"/>
      <c r="G715" s="129"/>
    </row>
    <row r="716" ht="13.65" customHeight="1">
      <c r="A716" s="90"/>
      <c r="B716" s="90"/>
      <c r="C716" s="90"/>
      <c r="D716" s="90"/>
      <c r="E716" s="91"/>
      <c r="F716" s="132"/>
      <c r="G716" s="129"/>
    </row>
    <row r="717" ht="13.65" customHeight="1">
      <c r="A717" s="90"/>
      <c r="B717" s="90"/>
      <c r="C717" s="90"/>
      <c r="D717" s="90"/>
      <c r="E717" s="91"/>
      <c r="F717" s="132"/>
      <c r="G717" s="129"/>
    </row>
    <row r="718" ht="13.65" customHeight="1">
      <c r="A718" s="90"/>
      <c r="B718" s="90"/>
      <c r="C718" s="90"/>
      <c r="D718" s="90"/>
      <c r="E718" s="91"/>
      <c r="F718" s="132"/>
      <c r="G718" s="129"/>
    </row>
    <row r="719" ht="13.65" customHeight="1">
      <c r="A719" s="90"/>
      <c r="B719" s="90"/>
      <c r="C719" s="90"/>
      <c r="D719" s="90"/>
      <c r="E719" s="91"/>
      <c r="F719" s="132"/>
      <c r="G719" s="129"/>
    </row>
    <row r="720" ht="13.65" customHeight="1">
      <c r="A720" s="90"/>
      <c r="B720" s="90"/>
      <c r="C720" s="90"/>
      <c r="D720" s="90"/>
      <c r="E720" s="91"/>
      <c r="F720" s="132"/>
      <c r="G720" s="129"/>
    </row>
    <row r="721" ht="13.65" customHeight="1">
      <c r="A721" s="90"/>
      <c r="B721" s="90"/>
      <c r="C721" s="90"/>
      <c r="D721" s="90"/>
      <c r="E721" s="91"/>
      <c r="F721" s="132"/>
      <c r="G721" s="129"/>
    </row>
    <row r="722" ht="13.65" customHeight="1">
      <c r="A722" s="90"/>
      <c r="B722" s="90"/>
      <c r="C722" s="90"/>
      <c r="D722" s="90"/>
      <c r="E722" s="91"/>
      <c r="F722" s="132"/>
      <c r="G722" s="129"/>
    </row>
    <row r="723" ht="13.65" customHeight="1">
      <c r="A723" s="90"/>
      <c r="B723" s="90"/>
      <c r="C723" s="90"/>
      <c r="D723" s="90"/>
      <c r="E723" s="91"/>
      <c r="F723" s="132"/>
      <c r="G723" s="129"/>
    </row>
    <row r="724" ht="13.65" customHeight="1">
      <c r="A724" s="90"/>
      <c r="B724" s="90"/>
      <c r="C724" s="90"/>
      <c r="D724" s="90"/>
      <c r="E724" s="91"/>
      <c r="F724" s="132"/>
      <c r="G724" s="129"/>
    </row>
    <row r="725" ht="13.65" customHeight="1">
      <c r="A725" s="90"/>
      <c r="B725" s="90"/>
      <c r="C725" s="90"/>
      <c r="D725" s="90"/>
      <c r="E725" s="91"/>
      <c r="F725" s="132"/>
      <c r="G725" s="129"/>
    </row>
    <row r="726" ht="13.65" customHeight="1">
      <c r="A726" s="90"/>
      <c r="B726" s="90"/>
      <c r="C726" s="90"/>
      <c r="D726" s="90"/>
      <c r="E726" s="91"/>
      <c r="F726" s="132"/>
      <c r="G726" s="129"/>
    </row>
    <row r="727" ht="13.65" customHeight="1">
      <c r="A727" s="90"/>
      <c r="B727" s="90"/>
      <c r="C727" s="90"/>
      <c r="D727" s="90"/>
      <c r="E727" s="91"/>
      <c r="F727" s="132"/>
      <c r="G727" s="129"/>
    </row>
    <row r="728" ht="13.65" customHeight="1">
      <c r="A728" s="90"/>
      <c r="B728" s="90"/>
      <c r="C728" s="90"/>
      <c r="D728" s="90"/>
      <c r="E728" s="91"/>
      <c r="F728" s="132"/>
      <c r="G728" s="129"/>
    </row>
    <row r="729" ht="13.65" customHeight="1">
      <c r="A729" s="90"/>
      <c r="B729" s="90"/>
      <c r="C729" s="90"/>
      <c r="D729" s="90"/>
      <c r="E729" s="91"/>
      <c r="F729" s="132"/>
      <c r="G729" s="129"/>
    </row>
    <row r="730" ht="13.65" customHeight="1">
      <c r="A730" s="90"/>
      <c r="B730" s="90"/>
      <c r="C730" s="90"/>
      <c r="D730" s="90"/>
      <c r="E730" s="91"/>
      <c r="F730" s="132"/>
      <c r="G730" s="129"/>
    </row>
    <row r="731" ht="13.65" customHeight="1">
      <c r="A731" s="90"/>
      <c r="B731" s="90"/>
      <c r="C731" s="90"/>
      <c r="D731" s="90"/>
      <c r="E731" s="91"/>
      <c r="F731" s="132"/>
      <c r="G731" s="129"/>
    </row>
    <row r="732" ht="13.65" customHeight="1">
      <c r="A732" s="90"/>
      <c r="B732" s="90"/>
      <c r="C732" s="90"/>
      <c r="D732" s="90"/>
      <c r="E732" s="91"/>
      <c r="F732" s="132"/>
      <c r="G732" s="129"/>
    </row>
    <row r="733" ht="13.65" customHeight="1">
      <c r="A733" s="90"/>
      <c r="B733" s="90"/>
      <c r="C733" s="90"/>
      <c r="D733" s="90"/>
      <c r="E733" s="91"/>
      <c r="F733" s="132"/>
      <c r="G733" s="129"/>
    </row>
    <row r="734" ht="13.65" customHeight="1">
      <c r="A734" s="90"/>
      <c r="B734" s="90"/>
      <c r="C734" s="90"/>
      <c r="D734" s="90"/>
      <c r="E734" s="91"/>
      <c r="F734" s="132"/>
      <c r="G734" s="129"/>
    </row>
    <row r="735" ht="13.65" customHeight="1">
      <c r="A735" s="90"/>
      <c r="B735" s="90"/>
      <c r="C735" s="90"/>
      <c r="D735" s="90"/>
      <c r="E735" s="91"/>
      <c r="F735" s="132"/>
      <c r="G735" s="129"/>
    </row>
    <row r="736" ht="13.65" customHeight="1">
      <c r="A736" s="90"/>
      <c r="B736" s="90"/>
      <c r="C736" s="90"/>
      <c r="D736" s="90"/>
      <c r="E736" s="91"/>
      <c r="F736" s="132"/>
      <c r="G736" s="129"/>
    </row>
    <row r="737" ht="13.65" customHeight="1">
      <c r="A737" s="90"/>
      <c r="B737" s="90"/>
      <c r="C737" s="90"/>
      <c r="D737" s="90"/>
      <c r="E737" s="91"/>
      <c r="F737" s="132"/>
      <c r="G737" s="129"/>
    </row>
    <row r="738" ht="13.65" customHeight="1">
      <c r="A738" s="90"/>
      <c r="B738" s="90"/>
      <c r="C738" s="90"/>
      <c r="D738" s="90"/>
      <c r="E738" s="91"/>
      <c r="F738" s="132"/>
      <c r="G738" s="129"/>
    </row>
    <row r="739" ht="13.65" customHeight="1">
      <c r="A739" s="90"/>
      <c r="B739" s="90"/>
      <c r="C739" s="90"/>
      <c r="D739" s="90"/>
      <c r="E739" s="91"/>
      <c r="F739" s="132"/>
      <c r="G739" s="129"/>
    </row>
    <row r="740" ht="13.65" customHeight="1">
      <c r="A740" s="90"/>
      <c r="B740" s="90"/>
      <c r="C740" s="90"/>
      <c r="D740" s="90"/>
      <c r="E740" s="91"/>
      <c r="F740" s="132"/>
      <c r="G740" s="129"/>
    </row>
    <row r="741" ht="13.65" customHeight="1">
      <c r="A741" s="90"/>
      <c r="B741" s="90"/>
      <c r="C741" s="90"/>
      <c r="D741" s="90"/>
      <c r="E741" s="91"/>
      <c r="F741" s="132"/>
      <c r="G741" s="129"/>
    </row>
    <row r="742" ht="13.65" customHeight="1">
      <c r="A742" s="90"/>
      <c r="B742" s="90"/>
      <c r="C742" s="90"/>
      <c r="D742" s="90"/>
      <c r="E742" s="91"/>
      <c r="F742" s="132"/>
      <c r="G742" s="129"/>
    </row>
    <row r="743" ht="13.65" customHeight="1">
      <c r="A743" s="90"/>
      <c r="B743" s="90"/>
      <c r="C743" s="90"/>
      <c r="D743" s="90"/>
      <c r="E743" s="91"/>
      <c r="F743" s="132"/>
      <c r="G743" s="129"/>
    </row>
    <row r="744" ht="13.65" customHeight="1">
      <c r="A744" s="90"/>
      <c r="B744" s="90"/>
      <c r="C744" s="90"/>
      <c r="D744" s="90"/>
      <c r="E744" s="91"/>
      <c r="F744" s="132"/>
      <c r="G744" s="129"/>
    </row>
    <row r="745" ht="13.65" customHeight="1">
      <c r="A745" s="90"/>
      <c r="B745" s="90"/>
      <c r="C745" s="90"/>
      <c r="D745" s="90"/>
      <c r="E745" s="91"/>
      <c r="F745" s="132"/>
      <c r="G745" s="129"/>
    </row>
    <row r="746" ht="13.65" customHeight="1">
      <c r="A746" s="90"/>
      <c r="B746" s="90"/>
      <c r="C746" s="90"/>
      <c r="D746" s="90"/>
      <c r="E746" s="91"/>
      <c r="F746" s="132"/>
      <c r="G746" s="129"/>
    </row>
    <row r="747" ht="13.65" customHeight="1">
      <c r="A747" s="90"/>
      <c r="B747" s="90"/>
      <c r="C747" s="90"/>
      <c r="D747" s="90"/>
      <c r="E747" s="91"/>
      <c r="F747" s="132"/>
      <c r="G747" s="129"/>
    </row>
    <row r="748" ht="13.65" customHeight="1">
      <c r="A748" s="90"/>
      <c r="B748" s="90"/>
      <c r="C748" s="90"/>
      <c r="D748" s="90"/>
      <c r="E748" s="91"/>
      <c r="F748" s="132"/>
      <c r="G748" s="129"/>
    </row>
    <row r="749" ht="13.65" customHeight="1">
      <c r="A749" s="90"/>
      <c r="B749" s="90"/>
      <c r="C749" s="90"/>
      <c r="D749" s="90"/>
      <c r="E749" s="91"/>
      <c r="F749" s="132"/>
      <c r="G749" s="129"/>
    </row>
    <row r="750" ht="13.65" customHeight="1">
      <c r="A750" s="90"/>
      <c r="B750" s="90"/>
      <c r="C750" s="90"/>
      <c r="D750" s="90"/>
      <c r="E750" s="91"/>
      <c r="F750" s="132"/>
      <c r="G750" s="129"/>
    </row>
    <row r="751" ht="13.65" customHeight="1">
      <c r="A751" s="90"/>
      <c r="B751" s="90"/>
      <c r="C751" s="90"/>
      <c r="D751" s="90"/>
      <c r="E751" s="91"/>
      <c r="F751" s="132"/>
      <c r="G751" s="129"/>
    </row>
    <row r="752" ht="13.65" customHeight="1">
      <c r="A752" s="90"/>
      <c r="B752" s="90"/>
      <c r="C752" s="90"/>
      <c r="D752" s="90"/>
      <c r="E752" s="91"/>
      <c r="F752" s="132"/>
      <c r="G752" s="129"/>
    </row>
    <row r="753" ht="13.65" customHeight="1">
      <c r="A753" s="90"/>
      <c r="B753" s="90"/>
      <c r="C753" s="90"/>
      <c r="D753" s="90"/>
      <c r="E753" s="91"/>
      <c r="F753" s="132"/>
      <c r="G753" s="129"/>
    </row>
    <row r="754" ht="13.65" customHeight="1">
      <c r="A754" s="90"/>
      <c r="B754" s="90"/>
      <c r="C754" s="90"/>
      <c r="D754" s="90"/>
      <c r="E754" s="91"/>
      <c r="F754" s="132"/>
      <c r="G754" s="129"/>
    </row>
    <row r="755" ht="13.65" customHeight="1">
      <c r="A755" s="90"/>
      <c r="B755" s="90"/>
      <c r="C755" s="90"/>
      <c r="D755" s="90"/>
      <c r="E755" s="91"/>
      <c r="F755" s="132"/>
      <c r="G755" s="129"/>
    </row>
    <row r="756" ht="13.65" customHeight="1">
      <c r="A756" s="90"/>
      <c r="B756" s="90"/>
      <c r="C756" s="90"/>
      <c r="D756" s="90"/>
      <c r="E756" s="91"/>
      <c r="F756" s="132"/>
      <c r="G756" s="129"/>
    </row>
    <row r="757" ht="13.65" customHeight="1">
      <c r="A757" s="90"/>
      <c r="B757" s="90"/>
      <c r="C757" s="90"/>
      <c r="D757" s="90"/>
      <c r="E757" s="91"/>
      <c r="F757" s="132"/>
      <c r="G757" s="129"/>
    </row>
    <row r="758" ht="13.65" customHeight="1">
      <c r="A758" s="90"/>
      <c r="B758" s="90"/>
      <c r="C758" s="90"/>
      <c r="D758" s="90"/>
      <c r="E758" s="91"/>
      <c r="F758" s="132"/>
      <c r="G758" s="129"/>
    </row>
    <row r="759" ht="13.65" customHeight="1">
      <c r="A759" s="90"/>
      <c r="B759" s="90"/>
      <c r="C759" s="90"/>
      <c r="D759" s="90"/>
      <c r="E759" s="91"/>
      <c r="F759" s="132"/>
      <c r="G759" s="129"/>
    </row>
    <row r="760" ht="13.65" customHeight="1">
      <c r="A760" s="90"/>
      <c r="B760" s="90"/>
      <c r="C760" s="90"/>
      <c r="D760" s="90"/>
      <c r="E760" s="91"/>
      <c r="F760" s="132"/>
      <c r="G760" s="129"/>
    </row>
    <row r="761" ht="13.65" customHeight="1">
      <c r="A761" s="90"/>
      <c r="B761" s="90"/>
      <c r="C761" s="90"/>
      <c r="D761" s="90"/>
      <c r="E761" s="91"/>
      <c r="F761" s="132"/>
      <c r="G761" s="129"/>
    </row>
    <row r="762" ht="13.65" customHeight="1">
      <c r="A762" s="90"/>
      <c r="B762" s="90"/>
      <c r="C762" s="90"/>
      <c r="D762" s="90"/>
      <c r="E762" s="91"/>
      <c r="F762" s="132"/>
      <c r="G762" s="129"/>
    </row>
    <row r="763" ht="13.65" customHeight="1">
      <c r="A763" s="90"/>
      <c r="B763" s="90"/>
      <c r="C763" s="90"/>
      <c r="D763" s="90"/>
      <c r="E763" s="91"/>
      <c r="F763" s="132"/>
      <c r="G763" s="129"/>
    </row>
    <row r="764" ht="13.65" customHeight="1">
      <c r="A764" s="90"/>
      <c r="B764" s="90"/>
      <c r="C764" s="90"/>
      <c r="D764" s="90"/>
      <c r="E764" s="91"/>
      <c r="F764" s="132"/>
      <c r="G764" s="129"/>
    </row>
    <row r="765" ht="13.65" customHeight="1">
      <c r="A765" s="90"/>
      <c r="B765" s="90"/>
      <c r="C765" s="90"/>
      <c r="D765" s="90"/>
      <c r="E765" s="91"/>
      <c r="F765" s="132"/>
      <c r="G765" s="129"/>
    </row>
    <row r="766" ht="13.65" customHeight="1">
      <c r="A766" s="90"/>
      <c r="B766" s="90"/>
      <c r="C766" s="90"/>
      <c r="D766" s="90"/>
      <c r="E766" s="91"/>
      <c r="F766" s="132"/>
      <c r="G766" s="129"/>
    </row>
    <row r="767" ht="13.65" customHeight="1">
      <c r="A767" s="90"/>
      <c r="B767" s="90"/>
      <c r="C767" s="90"/>
      <c r="D767" s="90"/>
      <c r="E767" s="91"/>
      <c r="F767" s="132"/>
      <c r="G767" s="129"/>
    </row>
    <row r="768" ht="13.65" customHeight="1">
      <c r="A768" s="90"/>
      <c r="B768" s="90"/>
      <c r="C768" s="90"/>
      <c r="D768" s="90"/>
      <c r="E768" s="91"/>
      <c r="F768" s="132"/>
      <c r="G768" s="129"/>
    </row>
    <row r="769" ht="13.65" customHeight="1">
      <c r="A769" s="90"/>
      <c r="B769" s="90"/>
      <c r="C769" s="90"/>
      <c r="D769" s="90"/>
      <c r="E769" s="91"/>
      <c r="F769" s="132"/>
      <c r="G769" s="129"/>
    </row>
    <row r="770" ht="13.65" customHeight="1">
      <c r="A770" s="90"/>
      <c r="B770" s="90"/>
      <c r="C770" s="90"/>
      <c r="D770" s="90"/>
      <c r="E770" s="91"/>
      <c r="F770" s="132"/>
      <c r="G770" s="129"/>
    </row>
    <row r="771" ht="13.65" customHeight="1">
      <c r="A771" s="90"/>
      <c r="B771" s="90"/>
      <c r="C771" s="90"/>
      <c r="D771" s="90"/>
      <c r="E771" s="91"/>
      <c r="F771" s="132"/>
      <c r="G771" s="129"/>
    </row>
    <row r="772" ht="13.65" customHeight="1">
      <c r="A772" s="90"/>
      <c r="B772" s="90"/>
      <c r="C772" s="90"/>
      <c r="D772" s="90"/>
      <c r="E772" s="91"/>
      <c r="F772" s="132"/>
      <c r="G772" s="129"/>
    </row>
    <row r="773" ht="13.65" customHeight="1">
      <c r="A773" s="90"/>
      <c r="B773" s="90"/>
      <c r="C773" s="90"/>
      <c r="D773" s="90"/>
      <c r="E773" s="91"/>
      <c r="F773" s="132"/>
      <c r="G773" s="129"/>
    </row>
    <row r="774" ht="13.65" customHeight="1">
      <c r="A774" s="90"/>
      <c r="B774" s="90"/>
      <c r="C774" s="90"/>
      <c r="D774" s="90"/>
      <c r="E774" s="91"/>
      <c r="F774" s="132"/>
      <c r="G774" s="129"/>
    </row>
    <row r="775" ht="13.65" customHeight="1">
      <c r="A775" s="90"/>
      <c r="B775" s="90"/>
      <c r="C775" s="90"/>
      <c r="D775" s="90"/>
      <c r="E775" s="91"/>
      <c r="F775" s="132"/>
      <c r="G775" s="129"/>
    </row>
    <row r="776" ht="13.65" customHeight="1">
      <c r="A776" s="90"/>
      <c r="B776" s="90"/>
      <c r="C776" s="90"/>
      <c r="D776" s="90"/>
      <c r="E776" s="91"/>
      <c r="F776" s="132"/>
      <c r="G776" s="129"/>
    </row>
    <row r="777" ht="13.65" customHeight="1">
      <c r="A777" s="90"/>
      <c r="B777" s="90"/>
      <c r="C777" s="90"/>
      <c r="D777" s="90"/>
      <c r="E777" s="91"/>
      <c r="F777" s="132"/>
      <c r="G777" s="129"/>
    </row>
    <row r="778" ht="13.65" customHeight="1">
      <c r="A778" s="90"/>
      <c r="B778" s="90"/>
      <c r="C778" s="90"/>
      <c r="D778" s="90"/>
      <c r="E778" s="91"/>
      <c r="F778" s="132"/>
      <c r="G778" s="129"/>
    </row>
    <row r="779" ht="13.65" customHeight="1">
      <c r="A779" s="90"/>
      <c r="B779" s="90"/>
      <c r="C779" s="90"/>
      <c r="D779" s="90"/>
      <c r="E779" s="91"/>
      <c r="F779" s="132"/>
      <c r="G779" s="129"/>
    </row>
    <row r="780" ht="13.65" customHeight="1">
      <c r="A780" s="90"/>
      <c r="B780" s="90"/>
      <c r="C780" s="90"/>
      <c r="D780" s="90"/>
      <c r="E780" s="91"/>
      <c r="F780" s="132"/>
      <c r="G780" s="129"/>
    </row>
    <row r="781" ht="13.65" customHeight="1">
      <c r="A781" s="90"/>
      <c r="B781" s="90"/>
      <c r="C781" s="90"/>
      <c r="D781" s="90"/>
      <c r="E781" s="91"/>
      <c r="F781" s="132"/>
      <c r="G781" s="129"/>
    </row>
    <row r="782" ht="13.65" customHeight="1">
      <c r="A782" s="90"/>
      <c r="B782" s="90"/>
      <c r="C782" s="90"/>
      <c r="D782" s="90"/>
      <c r="E782" s="91"/>
      <c r="F782" s="132"/>
      <c r="G782" s="129"/>
    </row>
    <row r="783" ht="13.65" customHeight="1">
      <c r="A783" s="90"/>
      <c r="B783" s="90"/>
      <c r="C783" s="90"/>
      <c r="D783" s="90"/>
      <c r="E783" s="91"/>
      <c r="F783" s="132"/>
      <c r="G783" s="129"/>
    </row>
    <row r="784" ht="13.65" customHeight="1">
      <c r="A784" s="90"/>
      <c r="B784" s="90"/>
      <c r="C784" s="90"/>
      <c r="D784" s="90"/>
      <c r="E784" s="91"/>
      <c r="F784" s="132"/>
      <c r="G784" s="129"/>
    </row>
    <row r="785" ht="13.65" customHeight="1">
      <c r="A785" s="90"/>
      <c r="B785" s="90"/>
      <c r="C785" s="90"/>
      <c r="D785" s="90"/>
      <c r="E785" s="91"/>
      <c r="F785" s="132"/>
      <c r="G785" s="129"/>
    </row>
    <row r="786" ht="13.65" customHeight="1">
      <c r="A786" s="90"/>
      <c r="B786" s="90"/>
      <c r="C786" s="90"/>
      <c r="D786" s="90"/>
      <c r="E786" s="91"/>
      <c r="F786" s="132"/>
      <c r="G786" s="129"/>
    </row>
    <row r="787" ht="13.65" customHeight="1">
      <c r="A787" s="90"/>
      <c r="B787" s="90"/>
      <c r="C787" s="90"/>
      <c r="D787" s="90"/>
      <c r="E787" s="91"/>
      <c r="F787" s="132"/>
      <c r="G787" s="129"/>
    </row>
    <row r="788" ht="13.65" customHeight="1">
      <c r="A788" s="90"/>
      <c r="B788" s="90"/>
      <c r="C788" s="90"/>
      <c r="D788" s="90"/>
      <c r="E788" s="91"/>
      <c r="F788" s="132"/>
      <c r="G788" s="129"/>
    </row>
    <row r="789" ht="13.65" customHeight="1">
      <c r="A789" s="90"/>
      <c r="B789" s="90"/>
      <c r="C789" s="90"/>
      <c r="D789" s="90"/>
      <c r="E789" s="91"/>
      <c r="F789" s="132"/>
      <c r="G789" s="129"/>
    </row>
    <row r="790" ht="13.65" customHeight="1">
      <c r="A790" s="90"/>
      <c r="B790" s="90"/>
      <c r="C790" s="90"/>
      <c r="D790" s="90"/>
      <c r="E790" s="91"/>
      <c r="F790" s="132"/>
      <c r="G790" s="129"/>
    </row>
    <row r="791" ht="13.65" customHeight="1">
      <c r="A791" s="90"/>
      <c r="B791" s="90"/>
      <c r="C791" s="90"/>
      <c r="D791" s="90"/>
      <c r="E791" s="91"/>
      <c r="F791" s="132"/>
      <c r="G791" s="129"/>
    </row>
    <row r="792" ht="13.65" customHeight="1">
      <c r="A792" s="90"/>
      <c r="B792" s="90"/>
      <c r="C792" s="90"/>
      <c r="D792" s="90"/>
      <c r="E792" s="91"/>
      <c r="F792" s="132"/>
      <c r="G792" s="129"/>
    </row>
    <row r="793" ht="13.65" customHeight="1">
      <c r="A793" s="90"/>
      <c r="B793" s="90"/>
      <c r="C793" s="90"/>
      <c r="D793" s="90"/>
      <c r="E793" s="91"/>
      <c r="F793" s="132"/>
      <c r="G793" s="129"/>
    </row>
    <row r="794" ht="13.65" customHeight="1">
      <c r="A794" s="90"/>
      <c r="B794" s="90"/>
      <c r="C794" s="90"/>
      <c r="D794" s="90"/>
      <c r="E794" s="91"/>
      <c r="F794" s="132"/>
      <c r="G794" s="129"/>
    </row>
    <row r="795" ht="13.65" customHeight="1">
      <c r="A795" s="90"/>
      <c r="B795" s="90"/>
      <c r="C795" s="90"/>
      <c r="D795" s="90"/>
      <c r="E795" s="91"/>
      <c r="F795" s="132"/>
      <c r="G795" s="129"/>
    </row>
    <row r="796" ht="13.65" customHeight="1">
      <c r="A796" s="90"/>
      <c r="B796" s="90"/>
      <c r="C796" s="90"/>
      <c r="D796" s="90"/>
      <c r="E796" s="91"/>
      <c r="F796" s="132"/>
      <c r="G796" s="129"/>
    </row>
    <row r="797" ht="13.65" customHeight="1">
      <c r="A797" s="90"/>
      <c r="B797" s="90"/>
      <c r="C797" s="90"/>
      <c r="D797" s="90"/>
      <c r="E797" s="91"/>
      <c r="F797" s="132"/>
      <c r="G797" s="129"/>
    </row>
    <row r="798" ht="13.65" customHeight="1">
      <c r="A798" s="90"/>
      <c r="B798" s="90"/>
      <c r="C798" s="90"/>
      <c r="D798" s="90"/>
      <c r="E798" s="91"/>
      <c r="F798" s="132"/>
      <c r="G798" s="129"/>
    </row>
    <row r="799" ht="13.65" customHeight="1">
      <c r="A799" s="90"/>
      <c r="B799" s="90"/>
      <c r="C799" s="90"/>
      <c r="D799" s="90"/>
      <c r="E799" s="91"/>
      <c r="F799" s="132"/>
      <c r="G799" s="129"/>
    </row>
    <row r="800" ht="13.65" customHeight="1">
      <c r="A800" s="90"/>
      <c r="B800" s="90"/>
      <c r="C800" s="90"/>
      <c r="D800" s="90"/>
      <c r="E800" s="91"/>
      <c r="F800" s="132"/>
      <c r="G800" s="129"/>
    </row>
    <row r="801" ht="13.65" customHeight="1">
      <c r="A801" s="90"/>
      <c r="B801" s="90"/>
      <c r="C801" s="90"/>
      <c r="D801" s="90"/>
      <c r="E801" s="91"/>
      <c r="F801" s="132"/>
      <c r="G801" s="129"/>
    </row>
    <row r="802" ht="13.65" customHeight="1">
      <c r="A802" s="90"/>
      <c r="B802" s="90"/>
      <c r="C802" s="90"/>
      <c r="D802" s="90"/>
      <c r="E802" s="91"/>
      <c r="F802" s="132"/>
      <c r="G802" s="129"/>
    </row>
    <row r="803" ht="13.65" customHeight="1">
      <c r="A803" s="90"/>
      <c r="B803" s="90"/>
      <c r="C803" s="90"/>
      <c r="D803" s="90"/>
      <c r="E803" s="91"/>
      <c r="F803" s="132"/>
      <c r="G803" s="129"/>
    </row>
    <row r="804" ht="13.65" customHeight="1">
      <c r="A804" s="90"/>
      <c r="B804" s="90"/>
      <c r="C804" s="90"/>
      <c r="D804" s="90"/>
      <c r="E804" s="91"/>
      <c r="F804" s="132"/>
      <c r="G804" s="129"/>
    </row>
    <row r="805" ht="13.65" customHeight="1">
      <c r="A805" s="90"/>
      <c r="B805" s="90"/>
      <c r="C805" s="90"/>
      <c r="D805" s="90"/>
      <c r="E805" s="91"/>
      <c r="F805" s="132"/>
      <c r="G805" s="129"/>
    </row>
    <row r="806" ht="13.65" customHeight="1">
      <c r="A806" s="90"/>
      <c r="B806" s="90"/>
      <c r="C806" s="90"/>
      <c r="D806" s="90"/>
      <c r="E806" s="91"/>
      <c r="F806" s="132"/>
      <c r="G806" s="129"/>
    </row>
    <row r="807" ht="13.65" customHeight="1">
      <c r="A807" s="90"/>
      <c r="B807" s="90"/>
      <c r="C807" s="90"/>
      <c r="D807" s="90"/>
      <c r="E807" s="91"/>
      <c r="F807" s="132"/>
      <c r="G807" s="129"/>
    </row>
    <row r="808" ht="13.65" customHeight="1">
      <c r="A808" s="90"/>
      <c r="B808" s="90"/>
      <c r="C808" s="90"/>
      <c r="D808" s="90"/>
      <c r="E808" s="91"/>
      <c r="F808" s="132"/>
      <c r="G808" s="129"/>
    </row>
    <row r="809" ht="13.65" customHeight="1">
      <c r="A809" s="90"/>
      <c r="B809" s="90"/>
      <c r="C809" s="90"/>
      <c r="D809" s="90"/>
      <c r="E809" s="91"/>
      <c r="F809" s="132"/>
      <c r="G809" s="129"/>
    </row>
    <row r="810" ht="13.65" customHeight="1">
      <c r="A810" s="90"/>
      <c r="B810" s="90"/>
      <c r="C810" s="90"/>
      <c r="D810" s="90"/>
      <c r="E810" s="91"/>
      <c r="F810" s="132"/>
      <c r="G810" s="129"/>
    </row>
    <row r="811" ht="13.65" customHeight="1">
      <c r="A811" s="90"/>
      <c r="B811" s="90"/>
      <c r="C811" s="90"/>
      <c r="D811" s="90"/>
      <c r="E811" s="91"/>
      <c r="F811" s="132"/>
      <c r="G811" s="129"/>
    </row>
    <row r="812" ht="13.65" customHeight="1">
      <c r="A812" s="90"/>
      <c r="B812" s="90"/>
      <c r="C812" s="90"/>
      <c r="D812" s="90"/>
      <c r="E812" s="91"/>
      <c r="F812" s="132"/>
      <c r="G812" s="129"/>
    </row>
    <row r="813" ht="13.65" customHeight="1">
      <c r="A813" s="90"/>
      <c r="B813" s="90"/>
      <c r="C813" s="90"/>
      <c r="D813" s="90"/>
      <c r="E813" s="91"/>
      <c r="F813" s="132"/>
      <c r="G813" s="129"/>
    </row>
    <row r="814" ht="13.65" customHeight="1">
      <c r="A814" s="90"/>
      <c r="B814" s="90"/>
      <c r="C814" s="90"/>
      <c r="D814" s="90"/>
      <c r="E814" s="91"/>
      <c r="F814" s="132"/>
      <c r="G814" s="129"/>
    </row>
    <row r="815" ht="13.65" customHeight="1">
      <c r="A815" s="90"/>
      <c r="B815" s="90"/>
      <c r="C815" s="90"/>
      <c r="D815" s="90"/>
      <c r="E815" s="91"/>
      <c r="F815" s="132"/>
      <c r="G815" s="129"/>
    </row>
    <row r="816" ht="13.65" customHeight="1">
      <c r="A816" s="90"/>
      <c r="B816" s="90"/>
      <c r="C816" s="90"/>
      <c r="D816" s="90"/>
      <c r="E816" s="91"/>
      <c r="F816" s="132"/>
      <c r="G816" s="129"/>
    </row>
    <row r="817" ht="13.65" customHeight="1">
      <c r="A817" s="90"/>
      <c r="B817" s="90"/>
      <c r="C817" s="90"/>
      <c r="D817" s="90"/>
      <c r="E817" s="91"/>
      <c r="F817" s="132"/>
      <c r="G817" s="129"/>
    </row>
    <row r="818" ht="13.65" customHeight="1">
      <c r="A818" s="90"/>
      <c r="B818" s="90"/>
      <c r="C818" s="90"/>
      <c r="D818" s="90"/>
      <c r="E818" s="91"/>
      <c r="F818" s="132"/>
      <c r="G818" s="129"/>
    </row>
    <row r="819" ht="13.65" customHeight="1">
      <c r="A819" s="90"/>
      <c r="B819" s="90"/>
      <c r="C819" s="90"/>
      <c r="D819" s="90"/>
      <c r="E819" s="91"/>
      <c r="F819" s="132"/>
      <c r="G819" s="129"/>
    </row>
    <row r="820" ht="13.65" customHeight="1">
      <c r="A820" s="90"/>
      <c r="B820" s="90"/>
      <c r="C820" s="90"/>
      <c r="D820" s="90"/>
      <c r="E820" s="91"/>
      <c r="F820" s="132"/>
      <c r="G820" s="129"/>
    </row>
    <row r="821" ht="13.65" customHeight="1">
      <c r="A821" s="90"/>
      <c r="B821" s="90"/>
      <c r="C821" s="90"/>
      <c r="D821" s="90"/>
      <c r="E821" s="91"/>
      <c r="F821" s="132"/>
      <c r="G821" s="129"/>
    </row>
    <row r="822" ht="13.65" customHeight="1">
      <c r="A822" s="90"/>
      <c r="B822" s="90"/>
      <c r="C822" s="90"/>
      <c r="D822" s="90"/>
      <c r="E822" s="91"/>
      <c r="F822" s="132"/>
      <c r="G822" s="129"/>
    </row>
    <row r="823" ht="13.65" customHeight="1">
      <c r="A823" s="90"/>
      <c r="B823" s="90"/>
      <c r="C823" s="90"/>
      <c r="D823" s="90"/>
      <c r="E823" s="91"/>
      <c r="F823" s="132"/>
      <c r="G823" s="129"/>
    </row>
    <row r="824" ht="13.65" customHeight="1">
      <c r="A824" s="90"/>
      <c r="B824" s="90"/>
      <c r="C824" s="90"/>
      <c r="D824" s="90"/>
      <c r="E824" s="91"/>
      <c r="F824" s="132"/>
      <c r="G824" s="129"/>
    </row>
    <row r="825" ht="13.65" customHeight="1">
      <c r="A825" s="90"/>
      <c r="B825" s="90"/>
      <c r="C825" s="90"/>
      <c r="D825" s="90"/>
      <c r="E825" s="91"/>
      <c r="F825" s="132"/>
      <c r="G825" s="129"/>
    </row>
    <row r="826" ht="13.65" customHeight="1">
      <c r="A826" s="90"/>
      <c r="B826" s="90"/>
      <c r="C826" s="90"/>
      <c r="D826" s="90"/>
      <c r="E826" s="91"/>
      <c r="F826" s="132"/>
      <c r="G826" s="129"/>
    </row>
    <row r="827" ht="13.65" customHeight="1">
      <c r="A827" s="90"/>
      <c r="B827" s="90"/>
      <c r="C827" s="90"/>
      <c r="D827" s="90"/>
      <c r="E827" s="91"/>
      <c r="F827" s="132"/>
      <c r="G827" s="129"/>
    </row>
    <row r="828" ht="13.65" customHeight="1">
      <c r="A828" s="90"/>
      <c r="B828" s="90"/>
      <c r="C828" s="90"/>
      <c r="D828" s="90"/>
      <c r="E828" s="91"/>
      <c r="F828" s="132"/>
      <c r="G828" s="129"/>
    </row>
    <row r="829" ht="13.65" customHeight="1">
      <c r="A829" s="90"/>
      <c r="B829" s="90"/>
      <c r="C829" s="90"/>
      <c r="D829" s="90"/>
      <c r="E829" s="91"/>
      <c r="F829" s="132"/>
      <c r="G829" s="129"/>
    </row>
    <row r="830" ht="13.65" customHeight="1">
      <c r="A830" s="90"/>
      <c r="B830" s="90"/>
      <c r="C830" s="90"/>
      <c r="D830" s="90"/>
      <c r="E830" s="91"/>
      <c r="F830" s="132"/>
      <c r="G830" s="129"/>
    </row>
    <row r="831" ht="13.65" customHeight="1">
      <c r="A831" s="90"/>
      <c r="B831" s="90"/>
      <c r="C831" s="90"/>
      <c r="D831" s="90"/>
      <c r="E831" s="91"/>
      <c r="F831" s="132"/>
      <c r="G831" s="129"/>
    </row>
    <row r="832" ht="13.65" customHeight="1">
      <c r="A832" s="90"/>
      <c r="B832" s="90"/>
      <c r="C832" s="90"/>
      <c r="D832" s="90"/>
      <c r="E832" s="91"/>
      <c r="F832" s="132"/>
      <c r="G832" s="129"/>
    </row>
    <row r="833" ht="13.65" customHeight="1">
      <c r="A833" s="90"/>
      <c r="B833" s="90"/>
      <c r="C833" s="90"/>
      <c r="D833" s="90"/>
      <c r="E833" s="91"/>
      <c r="F833" s="132"/>
      <c r="G833" s="129"/>
    </row>
    <row r="834" ht="13.65" customHeight="1">
      <c r="A834" s="90"/>
      <c r="B834" s="90"/>
      <c r="C834" s="90"/>
      <c r="D834" s="90"/>
      <c r="E834" s="91"/>
      <c r="F834" s="132"/>
      <c r="G834" s="129"/>
    </row>
    <row r="835" ht="13.65" customHeight="1">
      <c r="A835" s="90"/>
      <c r="B835" s="90"/>
      <c r="C835" s="90"/>
      <c r="D835" s="90"/>
      <c r="E835" s="91"/>
      <c r="F835" s="132"/>
      <c r="G835" s="129"/>
    </row>
    <row r="836" ht="13.65" customHeight="1">
      <c r="A836" s="90"/>
      <c r="B836" s="90"/>
      <c r="C836" s="90"/>
      <c r="D836" s="90"/>
      <c r="E836" s="91"/>
      <c r="F836" s="132"/>
      <c r="G836" s="129"/>
    </row>
    <row r="837" ht="13.65" customHeight="1">
      <c r="A837" s="90"/>
      <c r="B837" s="90"/>
      <c r="C837" s="90"/>
      <c r="D837" s="90"/>
      <c r="E837" s="91"/>
      <c r="F837" s="132"/>
      <c r="G837" s="129"/>
    </row>
    <row r="838" ht="13.65" customHeight="1">
      <c r="A838" s="90"/>
      <c r="B838" s="90"/>
      <c r="C838" s="90"/>
      <c r="D838" s="90"/>
      <c r="E838" s="91"/>
      <c r="F838" s="132"/>
      <c r="G838" s="129"/>
    </row>
    <row r="839" ht="13.65" customHeight="1">
      <c r="A839" s="90"/>
      <c r="B839" s="90"/>
      <c r="C839" s="90"/>
      <c r="D839" s="90"/>
      <c r="E839" s="91"/>
      <c r="F839" s="132"/>
      <c r="G839" s="129"/>
    </row>
    <row r="840" ht="13.65" customHeight="1">
      <c r="A840" s="90"/>
      <c r="B840" s="90"/>
      <c r="C840" s="90"/>
      <c r="D840" s="90"/>
      <c r="E840" s="91"/>
      <c r="F840" s="132"/>
      <c r="G840" s="129"/>
    </row>
    <row r="841" ht="13.65" customHeight="1">
      <c r="A841" s="90"/>
      <c r="B841" s="90"/>
      <c r="C841" s="90"/>
      <c r="D841" s="90"/>
      <c r="E841" s="91"/>
      <c r="F841" s="132"/>
      <c r="G841" s="129"/>
    </row>
    <row r="842" ht="13.65" customHeight="1">
      <c r="A842" s="90"/>
      <c r="B842" s="90"/>
      <c r="C842" s="90"/>
      <c r="D842" s="90"/>
      <c r="E842" s="91"/>
      <c r="F842" s="132"/>
      <c r="G842" s="129"/>
    </row>
    <row r="843" ht="13.65" customHeight="1">
      <c r="A843" s="90"/>
      <c r="B843" s="90"/>
      <c r="C843" s="90"/>
      <c r="D843" s="90"/>
      <c r="E843" s="91"/>
      <c r="F843" s="132"/>
      <c r="G843" s="129"/>
    </row>
    <row r="844" ht="13.65" customHeight="1">
      <c r="A844" s="90"/>
      <c r="B844" s="90"/>
      <c r="C844" s="90"/>
      <c r="D844" s="90"/>
      <c r="E844" s="91"/>
      <c r="F844" s="132"/>
      <c r="G844" s="129"/>
    </row>
    <row r="845" ht="13.65" customHeight="1">
      <c r="A845" s="90"/>
      <c r="B845" s="90"/>
      <c r="C845" s="90"/>
      <c r="D845" s="90"/>
      <c r="E845" s="91"/>
      <c r="F845" s="132"/>
      <c r="G845" s="129"/>
    </row>
    <row r="846" ht="13.65" customHeight="1">
      <c r="A846" s="90"/>
      <c r="B846" s="90"/>
      <c r="C846" s="90"/>
      <c r="D846" s="90"/>
      <c r="E846" s="91"/>
      <c r="F846" s="132"/>
      <c r="G846" s="129"/>
    </row>
    <row r="847" ht="13.65" customHeight="1">
      <c r="A847" s="90"/>
      <c r="B847" s="90"/>
      <c r="C847" s="90"/>
      <c r="D847" s="90"/>
      <c r="E847" s="91"/>
      <c r="F847" s="132"/>
      <c r="G847" s="129"/>
    </row>
    <row r="848" ht="13.65" customHeight="1">
      <c r="A848" s="90"/>
      <c r="B848" s="90"/>
      <c r="C848" s="90"/>
      <c r="D848" s="90"/>
      <c r="E848" s="91"/>
      <c r="F848" s="132"/>
      <c r="G848" s="129"/>
    </row>
    <row r="849" ht="13.65" customHeight="1">
      <c r="A849" s="90"/>
      <c r="B849" s="90"/>
      <c r="C849" s="90"/>
      <c r="D849" s="90"/>
      <c r="E849" s="91"/>
      <c r="F849" s="132"/>
      <c r="G849" s="129"/>
    </row>
    <row r="850" ht="13.65" customHeight="1">
      <c r="A850" s="90"/>
      <c r="B850" s="90"/>
      <c r="C850" s="90"/>
      <c r="D850" s="90"/>
      <c r="E850" s="91"/>
      <c r="F850" s="132"/>
      <c r="G850" s="129"/>
    </row>
    <row r="851" ht="13.65" customHeight="1">
      <c r="A851" s="90"/>
      <c r="B851" s="90"/>
      <c r="C851" s="90"/>
      <c r="D851" s="90"/>
      <c r="E851" s="91"/>
      <c r="F851" s="132"/>
      <c r="G851" s="129"/>
    </row>
    <row r="852" ht="13.65" customHeight="1">
      <c r="A852" s="90"/>
      <c r="B852" s="90"/>
      <c r="C852" s="90"/>
      <c r="D852" s="90"/>
      <c r="E852" s="91"/>
      <c r="F852" s="132"/>
      <c r="G852" s="129"/>
    </row>
    <row r="853" ht="13.65" customHeight="1">
      <c r="A853" s="90"/>
      <c r="B853" s="90"/>
      <c r="C853" s="90"/>
      <c r="D853" s="90"/>
      <c r="E853" s="91"/>
      <c r="F853" s="132"/>
      <c r="G853" s="129"/>
    </row>
    <row r="854" ht="13.65" customHeight="1">
      <c r="A854" s="90"/>
      <c r="B854" s="90"/>
      <c r="C854" s="90"/>
      <c r="D854" s="90"/>
      <c r="E854" s="91"/>
      <c r="F854" s="132"/>
      <c r="G854" s="129"/>
    </row>
    <row r="855" ht="13.65" customHeight="1">
      <c r="A855" s="90"/>
      <c r="B855" s="90"/>
      <c r="C855" s="90"/>
      <c r="D855" s="90"/>
      <c r="E855" s="91"/>
      <c r="F855" s="132"/>
      <c r="G855" s="129"/>
    </row>
    <row r="856" ht="13.65" customHeight="1">
      <c r="A856" s="90"/>
      <c r="B856" s="90"/>
      <c r="C856" s="90"/>
      <c r="D856" s="90"/>
      <c r="E856" s="91"/>
      <c r="F856" s="132"/>
      <c r="G856" s="129"/>
    </row>
    <row r="857" ht="13.65" customHeight="1">
      <c r="A857" s="90"/>
      <c r="B857" s="90"/>
      <c r="C857" s="90"/>
      <c r="D857" s="90"/>
      <c r="E857" s="91"/>
      <c r="F857" s="132"/>
      <c r="G857" s="129"/>
    </row>
    <row r="858" ht="13.65" customHeight="1">
      <c r="A858" s="90"/>
      <c r="B858" s="90"/>
      <c r="C858" s="90"/>
      <c r="D858" s="90"/>
      <c r="E858" s="91"/>
      <c r="F858" s="132"/>
      <c r="G858" s="129"/>
    </row>
    <row r="859" ht="13.65" customHeight="1">
      <c r="A859" s="90"/>
      <c r="B859" s="90"/>
      <c r="C859" s="90"/>
      <c r="D859" s="90"/>
      <c r="E859" s="91"/>
      <c r="F859" s="132"/>
      <c r="G859" s="129"/>
    </row>
    <row r="860" ht="13.65" customHeight="1">
      <c r="A860" s="90"/>
      <c r="B860" s="90"/>
      <c r="C860" s="90"/>
      <c r="D860" s="90"/>
      <c r="E860" s="91"/>
      <c r="F860" s="132"/>
      <c r="G860" s="129"/>
    </row>
    <row r="861" ht="13.65" customHeight="1">
      <c r="A861" s="90"/>
      <c r="B861" s="90"/>
      <c r="C861" s="90"/>
      <c r="D861" s="90"/>
      <c r="E861" s="91"/>
      <c r="F861" s="132"/>
      <c r="G861" s="129"/>
    </row>
    <row r="862" ht="13.65" customHeight="1">
      <c r="A862" s="90"/>
      <c r="B862" s="90"/>
      <c r="C862" s="90"/>
      <c r="D862" s="90"/>
      <c r="E862" s="91"/>
      <c r="F862" s="132"/>
      <c r="G862" s="129"/>
    </row>
    <row r="863" ht="13.65" customHeight="1">
      <c r="A863" s="90"/>
      <c r="B863" s="90"/>
      <c r="C863" s="90"/>
      <c r="D863" s="90"/>
      <c r="E863" s="91"/>
      <c r="F863" s="132"/>
      <c r="G863" s="129"/>
    </row>
    <row r="864" ht="13.65" customHeight="1">
      <c r="A864" s="90"/>
      <c r="B864" s="90"/>
      <c r="C864" s="90"/>
      <c r="D864" s="90"/>
      <c r="E864" s="91"/>
      <c r="F864" s="132"/>
      <c r="G864" s="129"/>
    </row>
    <row r="865" ht="13.65" customHeight="1">
      <c r="A865" s="90"/>
      <c r="B865" s="90"/>
      <c r="C865" s="90"/>
      <c r="D865" s="90"/>
      <c r="E865" s="91"/>
      <c r="F865" s="132"/>
      <c r="G865" s="129"/>
    </row>
    <row r="866" ht="13.65" customHeight="1">
      <c r="A866" s="90"/>
      <c r="B866" s="90"/>
      <c r="C866" s="90"/>
      <c r="D866" s="90"/>
      <c r="E866" s="91"/>
      <c r="F866" s="132"/>
      <c r="G866" s="129"/>
    </row>
    <row r="867" ht="13.65" customHeight="1">
      <c r="A867" s="90"/>
      <c r="B867" s="90"/>
      <c r="C867" s="90"/>
      <c r="D867" s="90"/>
      <c r="E867" s="91"/>
      <c r="F867" s="132"/>
      <c r="G867" s="129"/>
    </row>
    <row r="868" ht="13.65" customHeight="1">
      <c r="A868" s="90"/>
      <c r="B868" s="90"/>
      <c r="C868" s="90"/>
      <c r="D868" s="90"/>
      <c r="E868" s="91"/>
      <c r="F868" s="132"/>
      <c r="G868" s="129"/>
    </row>
    <row r="869" ht="13.65" customHeight="1">
      <c r="A869" s="90"/>
      <c r="B869" s="90"/>
      <c r="C869" s="90"/>
      <c r="D869" s="90"/>
      <c r="E869" s="91"/>
      <c r="F869" s="132"/>
      <c r="G869" s="129"/>
    </row>
    <row r="870" ht="13.65" customHeight="1">
      <c r="A870" s="90"/>
      <c r="B870" s="90"/>
      <c r="C870" s="90"/>
      <c r="D870" s="90"/>
      <c r="E870" s="91"/>
      <c r="F870" s="132"/>
      <c r="G870" s="129"/>
    </row>
    <row r="871" ht="13.65" customHeight="1">
      <c r="A871" s="90"/>
      <c r="B871" s="90"/>
      <c r="C871" s="90"/>
      <c r="D871" s="90"/>
      <c r="E871" s="91"/>
      <c r="F871" s="132"/>
      <c r="G871" s="129"/>
    </row>
    <row r="872" ht="13.65" customHeight="1">
      <c r="A872" s="90"/>
      <c r="B872" s="90"/>
      <c r="C872" s="90"/>
      <c r="D872" s="90"/>
      <c r="E872" s="91"/>
      <c r="F872" s="132"/>
      <c r="G872" s="129"/>
    </row>
    <row r="873" ht="13.65" customHeight="1">
      <c r="A873" s="90"/>
      <c r="B873" s="90"/>
      <c r="C873" s="90"/>
      <c r="D873" s="90"/>
      <c r="E873" s="91"/>
      <c r="F873" s="132"/>
      <c r="G873" s="129"/>
    </row>
    <row r="874" ht="13.65" customHeight="1">
      <c r="A874" s="90"/>
      <c r="B874" s="90"/>
      <c r="C874" s="90"/>
      <c r="D874" s="90"/>
      <c r="E874" s="91"/>
      <c r="F874" s="132"/>
      <c r="G874" s="129"/>
    </row>
    <row r="875" ht="13.65" customHeight="1">
      <c r="A875" s="90"/>
      <c r="B875" s="90"/>
      <c r="C875" s="90"/>
      <c r="D875" s="90"/>
      <c r="E875" s="91"/>
      <c r="F875" s="132"/>
      <c r="G875" s="129"/>
    </row>
    <row r="876" ht="13.65" customHeight="1">
      <c r="A876" s="90"/>
      <c r="B876" s="90"/>
      <c r="C876" s="90"/>
      <c r="D876" s="90"/>
      <c r="E876" s="91"/>
      <c r="F876" s="132"/>
      <c r="G876" s="129"/>
    </row>
    <row r="877" ht="13.65" customHeight="1">
      <c r="A877" s="90"/>
      <c r="B877" s="90"/>
      <c r="C877" s="90"/>
      <c r="D877" s="90"/>
      <c r="E877" s="91"/>
      <c r="F877" s="132"/>
      <c r="G877" s="129"/>
    </row>
    <row r="878" ht="13.65" customHeight="1">
      <c r="A878" s="90"/>
      <c r="B878" s="90"/>
      <c r="C878" s="90"/>
      <c r="D878" s="90"/>
      <c r="E878" s="91"/>
      <c r="F878" s="132"/>
      <c r="G878" s="129"/>
    </row>
    <row r="879" ht="13.65" customHeight="1">
      <c r="A879" s="90"/>
      <c r="B879" s="90"/>
      <c r="C879" s="90"/>
      <c r="D879" s="90"/>
      <c r="E879" s="91"/>
      <c r="F879" s="132"/>
      <c r="G879" s="129"/>
    </row>
    <row r="880" ht="13.65" customHeight="1">
      <c r="A880" s="90"/>
      <c r="B880" s="90"/>
      <c r="C880" s="90"/>
      <c r="D880" s="90"/>
      <c r="E880" s="91"/>
      <c r="F880" s="132"/>
      <c r="G880" s="129"/>
    </row>
    <row r="881" ht="13.65" customHeight="1">
      <c r="A881" s="90"/>
      <c r="B881" s="90"/>
      <c r="C881" s="90"/>
      <c r="D881" s="90"/>
      <c r="E881" s="91"/>
      <c r="F881" s="132"/>
      <c r="G881" s="129"/>
    </row>
    <row r="882" ht="13.65" customHeight="1">
      <c r="A882" s="90"/>
      <c r="B882" s="90"/>
      <c r="C882" s="90"/>
      <c r="D882" s="90"/>
      <c r="E882" s="91"/>
      <c r="F882" s="132"/>
      <c r="G882" s="129"/>
    </row>
    <row r="883" ht="13.65" customHeight="1">
      <c r="A883" s="90"/>
      <c r="B883" s="90"/>
      <c r="C883" s="90"/>
      <c r="D883" s="90"/>
      <c r="E883" s="91"/>
      <c r="F883" s="132"/>
      <c r="G883" s="129"/>
    </row>
    <row r="884" ht="13.65" customHeight="1">
      <c r="A884" s="90"/>
      <c r="B884" s="90"/>
      <c r="C884" s="90"/>
      <c r="D884" s="90"/>
      <c r="E884" s="91"/>
      <c r="F884" s="132"/>
      <c r="G884" s="129"/>
    </row>
    <row r="885" ht="13.65" customHeight="1">
      <c r="A885" s="90"/>
      <c r="B885" s="90"/>
      <c r="C885" s="90"/>
      <c r="D885" s="90"/>
      <c r="E885" s="91"/>
      <c r="F885" s="132"/>
      <c r="G885" s="129"/>
    </row>
    <row r="886" ht="13.65" customHeight="1">
      <c r="A886" s="90"/>
      <c r="B886" s="90"/>
      <c r="C886" s="90"/>
      <c r="D886" s="90"/>
      <c r="E886" s="91"/>
      <c r="F886" s="132"/>
      <c r="G886" s="129"/>
    </row>
    <row r="887" ht="13.65" customHeight="1">
      <c r="A887" s="90"/>
      <c r="B887" s="90"/>
      <c r="C887" s="90"/>
      <c r="D887" s="90"/>
      <c r="E887" s="91"/>
      <c r="F887" s="132"/>
      <c r="G887" s="129"/>
    </row>
    <row r="888" ht="13.65" customHeight="1">
      <c r="A888" s="90"/>
      <c r="B888" s="90"/>
      <c r="C888" s="90"/>
      <c r="D888" s="90"/>
      <c r="E888" s="91"/>
      <c r="F888" s="132"/>
      <c r="G888" s="129"/>
    </row>
    <row r="889" ht="13.65" customHeight="1">
      <c r="A889" s="90"/>
      <c r="B889" s="90"/>
      <c r="C889" s="90"/>
      <c r="D889" s="90"/>
      <c r="E889" s="91"/>
      <c r="F889" s="132"/>
      <c r="G889" s="129"/>
    </row>
    <row r="890" ht="13.65" customHeight="1">
      <c r="A890" s="90"/>
      <c r="B890" s="90"/>
      <c r="C890" s="90"/>
      <c r="D890" s="90"/>
      <c r="E890" s="91"/>
      <c r="F890" s="132"/>
      <c r="G890" s="129"/>
    </row>
    <row r="891" ht="13.65" customHeight="1">
      <c r="A891" s="90"/>
      <c r="B891" s="90"/>
      <c r="C891" s="90"/>
      <c r="D891" s="90"/>
      <c r="E891" s="91"/>
      <c r="F891" s="132"/>
      <c r="G891" s="129"/>
    </row>
    <row r="892" ht="13.65" customHeight="1">
      <c r="A892" s="90"/>
      <c r="B892" s="90"/>
      <c r="C892" s="90"/>
      <c r="D892" s="90"/>
      <c r="E892" s="91"/>
      <c r="F892" s="132"/>
      <c r="G892" s="129"/>
    </row>
    <row r="893" ht="13.65" customHeight="1">
      <c r="A893" s="90"/>
      <c r="B893" s="90"/>
      <c r="C893" s="90"/>
      <c r="D893" s="90"/>
      <c r="E893" s="91"/>
      <c r="F893" s="132"/>
      <c r="G893" s="129"/>
    </row>
    <row r="894" ht="13.65" customHeight="1">
      <c r="A894" s="90"/>
      <c r="B894" s="90"/>
      <c r="C894" s="90"/>
      <c r="D894" s="90"/>
      <c r="E894" s="91"/>
      <c r="F894" s="132"/>
      <c r="G894" s="129"/>
    </row>
    <row r="895" ht="13.65" customHeight="1">
      <c r="A895" s="90"/>
      <c r="B895" s="90"/>
      <c r="C895" s="90"/>
      <c r="D895" s="90"/>
      <c r="E895" s="91"/>
      <c r="F895" s="132"/>
      <c r="G895" s="129"/>
    </row>
    <row r="896" ht="13.65" customHeight="1">
      <c r="A896" s="90"/>
      <c r="B896" s="90"/>
      <c r="C896" s="90"/>
      <c r="D896" s="90"/>
      <c r="E896" s="91"/>
      <c r="F896" s="132"/>
      <c r="G896" s="129"/>
    </row>
    <row r="897" ht="13.65" customHeight="1">
      <c r="A897" s="90"/>
      <c r="B897" s="90"/>
      <c r="C897" s="90"/>
      <c r="D897" s="90"/>
      <c r="E897" s="91"/>
      <c r="F897" s="132"/>
      <c r="G897" s="129"/>
    </row>
    <row r="898" ht="13.65" customHeight="1">
      <c r="A898" s="90"/>
      <c r="B898" s="90"/>
      <c r="C898" s="90"/>
      <c r="D898" s="90"/>
      <c r="E898" s="91"/>
      <c r="F898" s="132"/>
      <c r="G898" s="129"/>
    </row>
    <row r="899" ht="13.65" customHeight="1">
      <c r="A899" s="90"/>
      <c r="B899" s="90"/>
      <c r="C899" s="90"/>
      <c r="D899" s="90"/>
      <c r="E899" s="91"/>
      <c r="F899" s="132"/>
      <c r="G899" s="129"/>
    </row>
    <row r="900" ht="13.65" customHeight="1">
      <c r="A900" s="90"/>
      <c r="B900" s="90"/>
      <c r="C900" s="90"/>
      <c r="D900" s="90"/>
      <c r="E900" s="91"/>
      <c r="F900" s="132"/>
      <c r="G900" s="129"/>
    </row>
    <row r="901" ht="13.65" customHeight="1">
      <c r="A901" s="90"/>
      <c r="B901" s="90"/>
      <c r="C901" s="90"/>
      <c r="D901" s="90"/>
      <c r="E901" s="91"/>
      <c r="F901" s="132"/>
      <c r="G901" s="129"/>
    </row>
    <row r="902" ht="13.65" customHeight="1">
      <c r="A902" s="90"/>
      <c r="B902" s="90"/>
      <c r="C902" s="90"/>
      <c r="D902" s="90"/>
      <c r="E902" s="91"/>
      <c r="F902" s="132"/>
      <c r="G902" s="129"/>
    </row>
    <row r="903" ht="13.65" customHeight="1">
      <c r="A903" s="90"/>
      <c r="B903" s="90"/>
      <c r="C903" s="90"/>
      <c r="D903" s="90"/>
      <c r="E903" s="91"/>
      <c r="F903" s="132"/>
      <c r="G903" s="129"/>
    </row>
    <row r="904" ht="13.65" customHeight="1">
      <c r="A904" s="90"/>
      <c r="B904" s="90"/>
      <c r="C904" s="90"/>
      <c r="D904" s="90"/>
      <c r="E904" s="91"/>
      <c r="F904" s="132"/>
      <c r="G904" s="129"/>
    </row>
    <row r="905" ht="13.65" customHeight="1">
      <c r="A905" s="90"/>
      <c r="B905" s="90"/>
      <c r="C905" s="90"/>
      <c r="D905" s="90"/>
      <c r="E905" s="91"/>
      <c r="F905" s="132"/>
      <c r="G905" s="129"/>
    </row>
    <row r="906" ht="13.65" customHeight="1">
      <c r="A906" s="90"/>
      <c r="B906" s="90"/>
      <c r="C906" s="90"/>
      <c r="D906" s="90"/>
      <c r="E906" s="91"/>
      <c r="F906" s="132"/>
      <c r="G906" s="129"/>
    </row>
    <row r="907" ht="13.65" customHeight="1">
      <c r="A907" s="90"/>
      <c r="B907" s="90"/>
      <c r="C907" s="90"/>
      <c r="D907" s="90"/>
      <c r="E907" s="91"/>
      <c r="F907" s="132"/>
      <c r="G907" s="129"/>
    </row>
    <row r="908" ht="13.65" customHeight="1">
      <c r="A908" s="90"/>
      <c r="B908" s="90"/>
      <c r="C908" s="90"/>
      <c r="D908" s="90"/>
      <c r="E908" s="91"/>
      <c r="F908" s="132"/>
      <c r="G908" s="129"/>
    </row>
    <row r="909" ht="13.65" customHeight="1">
      <c r="A909" s="90"/>
      <c r="B909" s="90"/>
      <c r="C909" s="90"/>
      <c r="D909" s="90"/>
      <c r="E909" s="91"/>
      <c r="F909" s="132"/>
      <c r="G909" s="129"/>
    </row>
    <row r="910" ht="13.65" customHeight="1">
      <c r="A910" s="90"/>
      <c r="B910" s="90"/>
      <c r="C910" s="90"/>
      <c r="D910" s="90"/>
      <c r="E910" s="91"/>
      <c r="F910" s="132"/>
      <c r="G910" s="129"/>
    </row>
    <row r="911" ht="13.65" customHeight="1">
      <c r="A911" s="90"/>
      <c r="B911" s="90"/>
      <c r="C911" s="90"/>
      <c r="D911" s="90"/>
      <c r="E911" s="91"/>
      <c r="F911" s="132"/>
      <c r="G911" s="129"/>
    </row>
    <row r="912" ht="13.65" customHeight="1">
      <c r="A912" s="90"/>
      <c r="B912" s="90"/>
      <c r="C912" s="90"/>
      <c r="D912" s="90"/>
      <c r="E912" s="91"/>
      <c r="F912" s="132"/>
      <c r="G912" s="129"/>
    </row>
    <row r="913" ht="13.65" customHeight="1">
      <c r="A913" s="90"/>
      <c r="B913" s="90"/>
      <c r="C913" s="90"/>
      <c r="D913" s="90"/>
      <c r="E913" s="91"/>
      <c r="F913" s="132"/>
      <c r="G913" s="129"/>
    </row>
    <row r="914" ht="13.65" customHeight="1">
      <c r="A914" s="90"/>
      <c r="B914" s="90"/>
      <c r="C914" s="90"/>
      <c r="D914" s="90"/>
      <c r="E914" s="91"/>
      <c r="F914" s="132"/>
      <c r="G914" s="129"/>
    </row>
    <row r="915" ht="13.65" customHeight="1">
      <c r="A915" s="90"/>
      <c r="B915" s="90"/>
      <c r="C915" s="90"/>
      <c r="D915" s="90"/>
      <c r="E915" s="91"/>
      <c r="F915" s="132"/>
      <c r="G915" s="129"/>
    </row>
    <row r="916" ht="13.65" customHeight="1">
      <c r="A916" s="90"/>
      <c r="B916" s="90"/>
      <c r="C916" s="90"/>
      <c r="D916" s="90"/>
      <c r="E916" s="91"/>
      <c r="F916" s="132"/>
      <c r="G916" s="129"/>
    </row>
    <row r="917" ht="13.65" customHeight="1">
      <c r="A917" s="90"/>
      <c r="B917" s="90"/>
      <c r="C917" s="90"/>
      <c r="D917" s="90"/>
      <c r="E917" s="91"/>
      <c r="F917" s="132"/>
      <c r="G917" s="129"/>
    </row>
    <row r="918" ht="13.65" customHeight="1">
      <c r="A918" s="90"/>
      <c r="B918" s="90"/>
      <c r="C918" s="90"/>
      <c r="D918" s="90"/>
      <c r="E918" s="91"/>
      <c r="F918" s="132"/>
      <c r="G918" s="129"/>
    </row>
    <row r="919" ht="13.65" customHeight="1">
      <c r="A919" s="90"/>
      <c r="B919" s="90"/>
      <c r="C919" s="90"/>
      <c r="D919" s="90"/>
      <c r="E919" s="91"/>
      <c r="F919" s="132"/>
      <c r="G919" s="129"/>
    </row>
    <row r="920" ht="13.65" customHeight="1">
      <c r="A920" s="90"/>
      <c r="B920" s="90"/>
      <c r="C920" s="90"/>
      <c r="D920" s="90"/>
      <c r="E920" s="91"/>
      <c r="F920" s="132"/>
      <c r="G920" s="129"/>
    </row>
    <row r="921" ht="13.65" customHeight="1">
      <c r="A921" s="90"/>
      <c r="B921" s="90"/>
      <c r="C921" s="90"/>
      <c r="D921" s="90"/>
      <c r="E921" s="91"/>
      <c r="F921" s="132"/>
      <c r="G921" s="129"/>
    </row>
    <row r="922" ht="13.65" customHeight="1">
      <c r="A922" s="90"/>
      <c r="B922" s="90"/>
      <c r="C922" s="90"/>
      <c r="D922" s="90"/>
      <c r="E922" s="91"/>
      <c r="F922" s="132"/>
      <c r="G922" s="129"/>
    </row>
    <row r="923" ht="13.65" customHeight="1">
      <c r="A923" s="90"/>
      <c r="B923" s="90"/>
      <c r="C923" s="90"/>
      <c r="D923" s="90"/>
      <c r="E923" s="91"/>
      <c r="F923" s="132"/>
      <c r="G923" s="129"/>
    </row>
    <row r="924" ht="13.65" customHeight="1">
      <c r="A924" s="90"/>
      <c r="B924" s="90"/>
      <c r="C924" s="90"/>
      <c r="D924" s="90"/>
      <c r="E924" s="91"/>
      <c r="F924" s="132"/>
      <c r="G924" s="129"/>
    </row>
    <row r="925" ht="13.65" customHeight="1">
      <c r="A925" s="90"/>
      <c r="B925" s="90"/>
      <c r="C925" s="90"/>
      <c r="D925" s="90"/>
      <c r="E925" s="91"/>
      <c r="F925" s="132"/>
      <c r="G925" s="129"/>
    </row>
    <row r="926" ht="13.65" customHeight="1">
      <c r="A926" s="90"/>
      <c r="B926" s="90"/>
      <c r="C926" s="90"/>
      <c r="D926" s="90"/>
      <c r="E926" s="91"/>
      <c r="F926" s="132"/>
      <c r="G926" s="129"/>
    </row>
    <row r="927" ht="13.65" customHeight="1">
      <c r="A927" s="90"/>
      <c r="B927" s="90"/>
      <c r="C927" s="90"/>
      <c r="D927" s="90"/>
      <c r="E927" s="91"/>
      <c r="F927" s="132"/>
      <c r="G927" s="129"/>
    </row>
    <row r="928" ht="13.65" customHeight="1">
      <c r="A928" s="90"/>
      <c r="B928" s="90"/>
      <c r="C928" s="90"/>
      <c r="D928" s="90"/>
      <c r="E928" s="91"/>
      <c r="F928" s="132"/>
      <c r="G928" s="129"/>
    </row>
    <row r="929" ht="13.65" customHeight="1">
      <c r="A929" s="90"/>
      <c r="B929" s="90"/>
      <c r="C929" s="90"/>
      <c r="D929" s="90"/>
      <c r="E929" s="91"/>
      <c r="F929" s="132"/>
      <c r="G929" s="129"/>
    </row>
    <row r="930" ht="13.65" customHeight="1">
      <c r="A930" s="90"/>
      <c r="B930" s="90"/>
      <c r="C930" s="90"/>
      <c r="D930" s="90"/>
      <c r="E930" s="91"/>
      <c r="F930" s="132"/>
      <c r="G930" s="129"/>
    </row>
    <row r="931" ht="13.65" customHeight="1">
      <c r="A931" s="90"/>
      <c r="B931" s="90"/>
      <c r="C931" s="90"/>
      <c r="D931" s="90"/>
      <c r="E931" s="91"/>
      <c r="F931" s="132"/>
      <c r="G931" s="129"/>
    </row>
    <row r="932" ht="13.65" customHeight="1">
      <c r="A932" s="90"/>
      <c r="B932" s="90"/>
      <c r="C932" s="90"/>
      <c r="D932" s="90"/>
      <c r="E932" s="91"/>
      <c r="F932" s="132"/>
      <c r="G932" s="129"/>
    </row>
    <row r="933" ht="13.65" customHeight="1">
      <c r="A933" s="90"/>
      <c r="B933" s="90"/>
      <c r="C933" s="90"/>
      <c r="D933" s="90"/>
      <c r="E933" s="91"/>
      <c r="F933" s="132"/>
      <c r="G933" s="129"/>
    </row>
    <row r="934" ht="13.65" customHeight="1">
      <c r="A934" s="90"/>
      <c r="B934" s="90"/>
      <c r="C934" s="90"/>
      <c r="D934" s="90"/>
      <c r="E934" s="91"/>
      <c r="F934" s="132"/>
      <c r="G934" s="129"/>
    </row>
    <row r="935" ht="13.65" customHeight="1">
      <c r="A935" s="90"/>
      <c r="B935" s="90"/>
      <c r="C935" s="90"/>
      <c r="D935" s="90"/>
      <c r="E935" s="91"/>
      <c r="F935" s="132"/>
      <c r="G935" s="129"/>
    </row>
    <row r="936" ht="13.65" customHeight="1">
      <c r="A936" s="90"/>
      <c r="B936" s="90"/>
      <c r="C936" s="90"/>
      <c r="D936" s="90"/>
      <c r="E936" s="91"/>
      <c r="F936" s="132"/>
      <c r="G936" s="129"/>
    </row>
    <row r="937" ht="13.65" customHeight="1">
      <c r="A937" s="90"/>
      <c r="B937" s="90"/>
      <c r="C937" s="90"/>
      <c r="D937" s="90"/>
      <c r="E937" s="91"/>
      <c r="F937" s="132"/>
      <c r="G937" s="129"/>
    </row>
    <row r="938" ht="13.65" customHeight="1">
      <c r="A938" s="90"/>
      <c r="B938" s="90"/>
      <c r="C938" s="90"/>
      <c r="D938" s="90"/>
      <c r="E938" s="91"/>
      <c r="F938" s="132"/>
      <c r="G938" s="129"/>
    </row>
    <row r="939" ht="13.65" customHeight="1">
      <c r="A939" s="90"/>
      <c r="B939" s="90"/>
      <c r="C939" s="90"/>
      <c r="D939" s="90"/>
      <c r="E939" s="91"/>
      <c r="F939" s="132"/>
      <c r="G939" s="129"/>
    </row>
    <row r="940" ht="13.65" customHeight="1">
      <c r="A940" s="90"/>
      <c r="B940" s="90"/>
      <c r="C940" s="90"/>
      <c r="D940" s="90"/>
      <c r="E940" s="91"/>
      <c r="F940" s="132"/>
      <c r="G940" s="129"/>
    </row>
    <row r="941" ht="13.65" customHeight="1">
      <c r="A941" s="90"/>
      <c r="B941" s="90"/>
      <c r="C941" s="90"/>
      <c r="D941" s="90"/>
      <c r="E941" s="91"/>
      <c r="F941" s="132"/>
      <c r="G941" s="129"/>
    </row>
    <row r="942" ht="13.65" customHeight="1">
      <c r="A942" s="90"/>
      <c r="B942" s="90"/>
      <c r="C942" s="90"/>
      <c r="D942" s="90"/>
      <c r="E942" s="91"/>
      <c r="F942" s="132"/>
      <c r="G942" s="129"/>
    </row>
    <row r="943" ht="13.65" customHeight="1">
      <c r="A943" s="90"/>
      <c r="B943" s="90"/>
      <c r="C943" s="90"/>
      <c r="D943" s="90"/>
      <c r="E943" s="91"/>
      <c r="F943" s="132"/>
      <c r="G943" s="129"/>
    </row>
    <row r="944" ht="13.65" customHeight="1">
      <c r="A944" s="90"/>
      <c r="B944" s="90"/>
      <c r="C944" s="90"/>
      <c r="D944" s="90"/>
      <c r="E944" s="91"/>
      <c r="F944" s="132"/>
      <c r="G944" s="129"/>
    </row>
    <row r="945" ht="13.65" customHeight="1">
      <c r="A945" s="90"/>
      <c r="B945" s="90"/>
      <c r="C945" s="90"/>
      <c r="D945" s="90"/>
      <c r="E945" s="91"/>
      <c r="F945" s="132"/>
      <c r="G945" s="129"/>
    </row>
    <row r="946" ht="13.65" customHeight="1">
      <c r="A946" s="90"/>
      <c r="B946" s="90"/>
      <c r="C946" s="90"/>
      <c r="D946" s="90"/>
      <c r="E946" s="91"/>
      <c r="F946" s="132"/>
      <c r="G946" s="129"/>
    </row>
    <row r="947" ht="13.65" customHeight="1">
      <c r="A947" s="90"/>
      <c r="B947" s="90"/>
      <c r="C947" s="90"/>
      <c r="D947" s="90"/>
      <c r="E947" s="91"/>
      <c r="F947" s="132"/>
      <c r="G947" s="129"/>
    </row>
    <row r="948" ht="13.65" customHeight="1">
      <c r="A948" s="90"/>
      <c r="B948" s="90"/>
      <c r="C948" s="90"/>
      <c r="D948" s="90"/>
      <c r="E948" s="91"/>
      <c r="F948" s="132"/>
      <c r="G948" s="129"/>
    </row>
    <row r="949" ht="13.65" customHeight="1">
      <c r="A949" s="90"/>
      <c r="B949" s="90"/>
      <c r="C949" s="90"/>
      <c r="D949" s="90"/>
      <c r="E949" s="91"/>
      <c r="F949" s="132"/>
      <c r="G949" s="129"/>
    </row>
    <row r="950" ht="13.65" customHeight="1">
      <c r="A950" s="90"/>
      <c r="B950" s="90"/>
      <c r="C950" s="90"/>
      <c r="D950" s="90"/>
      <c r="E950" s="91"/>
      <c r="F950" s="132"/>
      <c r="G950" s="129"/>
    </row>
    <row r="951" ht="13.65" customHeight="1">
      <c r="A951" s="90"/>
      <c r="B951" s="90"/>
      <c r="C951" s="90"/>
      <c r="D951" s="90"/>
      <c r="E951" s="91"/>
      <c r="F951" s="132"/>
      <c r="G951" s="129"/>
    </row>
    <row r="952" ht="13.65" customHeight="1">
      <c r="A952" s="90"/>
      <c r="B952" s="90"/>
      <c r="C952" s="90"/>
      <c r="D952" s="90"/>
      <c r="E952" s="91"/>
      <c r="F952" s="132"/>
      <c r="G952" s="129"/>
    </row>
    <row r="953" ht="13.65" customHeight="1">
      <c r="A953" s="90"/>
      <c r="B953" s="90"/>
      <c r="C953" s="90"/>
      <c r="D953" s="90"/>
      <c r="E953" s="91"/>
      <c r="F953" s="132"/>
      <c r="G953" s="129"/>
    </row>
    <row r="954" ht="13.65" customHeight="1">
      <c r="A954" s="90"/>
      <c r="B954" s="90"/>
      <c r="C954" s="90"/>
      <c r="D954" s="90"/>
      <c r="E954" s="91"/>
      <c r="F954" s="132"/>
      <c r="G954" s="129"/>
    </row>
    <row r="955" ht="13.65" customHeight="1">
      <c r="A955" s="90"/>
      <c r="B955" s="90"/>
      <c r="C955" s="90"/>
      <c r="D955" s="90"/>
      <c r="E955" s="91"/>
      <c r="F955" s="132"/>
      <c r="G955" s="129"/>
    </row>
    <row r="956" ht="13.65" customHeight="1">
      <c r="A956" s="90"/>
      <c r="B956" s="90"/>
      <c r="C956" s="90"/>
      <c r="D956" s="90"/>
      <c r="E956" s="91"/>
      <c r="F956" s="132"/>
      <c r="G956" s="129"/>
    </row>
    <row r="957" ht="13.65" customHeight="1">
      <c r="A957" s="90"/>
      <c r="B957" s="90"/>
      <c r="C957" s="90"/>
      <c r="D957" s="90"/>
      <c r="E957" s="91"/>
      <c r="F957" s="132"/>
      <c r="G957" s="129"/>
    </row>
    <row r="958" ht="13.65" customHeight="1">
      <c r="A958" s="90"/>
      <c r="B958" s="90"/>
      <c r="C958" s="90"/>
      <c r="D958" s="90"/>
      <c r="E958" s="91"/>
      <c r="F958" s="132"/>
      <c r="G958" s="129"/>
    </row>
    <row r="959" ht="13.65" customHeight="1">
      <c r="A959" s="90"/>
      <c r="B959" s="90"/>
      <c r="C959" s="90"/>
      <c r="D959" s="90"/>
      <c r="E959" s="91"/>
      <c r="F959" s="132"/>
      <c r="G959" s="129"/>
    </row>
    <row r="960" ht="13.65" customHeight="1">
      <c r="A960" s="90"/>
      <c r="B960" s="90"/>
      <c r="C960" s="90"/>
      <c r="D960" s="90"/>
      <c r="E960" s="91"/>
      <c r="F960" s="132"/>
      <c r="G960" s="129"/>
    </row>
    <row r="961" ht="13.65" customHeight="1">
      <c r="A961" s="90"/>
      <c r="B961" s="90"/>
      <c r="C961" s="90"/>
      <c r="D961" s="90"/>
      <c r="E961" s="91"/>
      <c r="F961" s="132"/>
      <c r="G961" s="129"/>
    </row>
    <row r="962" ht="13.65" customHeight="1">
      <c r="A962" s="90"/>
      <c r="B962" s="90"/>
      <c r="C962" s="90"/>
      <c r="D962" s="90"/>
      <c r="E962" s="91"/>
      <c r="F962" s="132"/>
      <c r="G962" s="129"/>
    </row>
    <row r="963" ht="13.65" customHeight="1">
      <c r="A963" s="90"/>
      <c r="B963" s="90"/>
      <c r="C963" s="90"/>
      <c r="D963" s="90"/>
      <c r="E963" s="91"/>
      <c r="F963" s="132"/>
      <c r="G963" s="129"/>
    </row>
    <row r="964" ht="13.65" customHeight="1">
      <c r="A964" s="90"/>
      <c r="B964" s="90"/>
      <c r="C964" s="90"/>
      <c r="D964" s="90"/>
      <c r="E964" s="91"/>
      <c r="F964" s="132"/>
      <c r="G964" s="129"/>
    </row>
    <row r="965" ht="13.65" customHeight="1">
      <c r="A965" s="90"/>
      <c r="B965" s="90"/>
      <c r="C965" s="90"/>
      <c r="D965" s="90"/>
      <c r="E965" s="91"/>
      <c r="F965" s="132"/>
      <c r="G965" s="129"/>
    </row>
    <row r="966" ht="13.65" customHeight="1">
      <c r="A966" s="90"/>
      <c r="B966" s="90"/>
      <c r="C966" s="90"/>
      <c r="D966" s="90"/>
      <c r="E966" s="91"/>
      <c r="F966" s="132"/>
      <c r="G966" s="129"/>
    </row>
    <row r="967" ht="13.65" customHeight="1">
      <c r="A967" s="90"/>
      <c r="B967" s="90"/>
      <c r="C967" s="90"/>
      <c r="D967" s="90"/>
      <c r="E967" s="91"/>
      <c r="F967" s="132"/>
      <c r="G967" s="129"/>
    </row>
    <row r="968" ht="13.65" customHeight="1">
      <c r="A968" s="90"/>
      <c r="B968" s="90"/>
      <c r="C968" s="90"/>
      <c r="D968" s="90"/>
      <c r="E968" s="91"/>
      <c r="F968" s="132"/>
      <c r="G968" s="129"/>
    </row>
    <row r="969" ht="13.65" customHeight="1">
      <c r="A969" s="90"/>
      <c r="B969" s="90"/>
      <c r="C969" s="90"/>
      <c r="D969" s="90"/>
      <c r="E969" s="91"/>
      <c r="F969" s="132"/>
      <c r="G969" s="129"/>
    </row>
    <row r="970" ht="13.65" customHeight="1">
      <c r="A970" s="90"/>
      <c r="B970" s="90"/>
      <c r="C970" s="90"/>
      <c r="D970" s="90"/>
      <c r="E970" s="91"/>
      <c r="F970" s="132"/>
      <c r="G970" s="129"/>
    </row>
    <row r="971" ht="13.65" customHeight="1">
      <c r="A971" s="90"/>
      <c r="B971" s="90"/>
      <c r="C971" s="90"/>
      <c r="D971" s="90"/>
      <c r="E971" s="91"/>
      <c r="F971" s="132"/>
      <c r="G971" s="129"/>
    </row>
    <row r="972" ht="13.65" customHeight="1">
      <c r="A972" s="90"/>
      <c r="B972" s="90"/>
      <c r="C972" s="90"/>
      <c r="D972" s="90"/>
      <c r="E972" s="91"/>
      <c r="F972" s="132"/>
      <c r="G972" s="129"/>
    </row>
    <row r="973" ht="13.65" customHeight="1">
      <c r="A973" s="90"/>
      <c r="B973" s="90"/>
      <c r="C973" s="90"/>
      <c r="D973" s="90"/>
      <c r="E973" s="91"/>
      <c r="F973" s="132"/>
      <c r="G973" s="129"/>
    </row>
    <row r="974" ht="13.65" customHeight="1">
      <c r="A974" s="90"/>
      <c r="B974" s="90"/>
      <c r="C974" s="90"/>
      <c r="D974" s="90"/>
      <c r="E974" s="91"/>
      <c r="F974" s="132"/>
      <c r="G974" s="129"/>
    </row>
    <row r="975" ht="13.65" customHeight="1">
      <c r="A975" s="90"/>
      <c r="B975" s="90"/>
      <c r="C975" s="90"/>
      <c r="D975" s="90"/>
      <c r="E975" s="91"/>
      <c r="F975" s="132"/>
      <c r="G975" s="129"/>
    </row>
    <row r="976" ht="13.65" customHeight="1">
      <c r="A976" s="90"/>
      <c r="B976" s="90"/>
      <c r="C976" s="90"/>
      <c r="D976" s="90"/>
      <c r="E976" s="91"/>
      <c r="F976" s="132"/>
      <c r="G976" s="129"/>
    </row>
    <row r="977" ht="13.65" customHeight="1">
      <c r="A977" s="90"/>
      <c r="B977" s="90"/>
      <c r="C977" s="90"/>
      <c r="D977" s="90"/>
      <c r="E977" s="91"/>
      <c r="F977" s="132"/>
      <c r="G977" s="129"/>
    </row>
    <row r="978" ht="13.65" customHeight="1">
      <c r="A978" s="90"/>
      <c r="B978" s="90"/>
      <c r="C978" s="90"/>
      <c r="D978" s="90"/>
      <c r="E978" s="91"/>
      <c r="F978" s="132"/>
      <c r="G978" s="129"/>
    </row>
    <row r="979" ht="13.65" customHeight="1">
      <c r="A979" s="90"/>
      <c r="B979" s="90"/>
      <c r="C979" s="90"/>
      <c r="D979" s="90"/>
      <c r="E979" s="91"/>
      <c r="F979" s="132"/>
      <c r="G979" s="129"/>
    </row>
    <row r="980" ht="13.65" customHeight="1">
      <c r="A980" s="90"/>
      <c r="B980" s="90"/>
      <c r="C980" s="90"/>
      <c r="D980" s="90"/>
      <c r="E980" s="91"/>
      <c r="F980" s="132"/>
      <c r="G980" s="129"/>
    </row>
    <row r="981" ht="13.65" customHeight="1">
      <c r="A981" s="90"/>
      <c r="B981" s="90"/>
      <c r="C981" s="90"/>
      <c r="D981" s="90"/>
      <c r="E981" s="91"/>
      <c r="F981" s="132"/>
      <c r="G981" s="129"/>
    </row>
    <row r="982" ht="13.65" customHeight="1">
      <c r="A982" s="90"/>
      <c r="B982" s="90"/>
      <c r="C982" s="90"/>
      <c r="D982" s="90"/>
      <c r="E982" s="91"/>
      <c r="F982" s="132"/>
      <c r="G982" s="129"/>
    </row>
    <row r="983" ht="13.65" customHeight="1">
      <c r="A983" s="90"/>
      <c r="B983" s="90"/>
      <c r="C983" s="90"/>
      <c r="D983" s="90"/>
      <c r="E983" s="91"/>
      <c r="F983" s="132"/>
      <c r="G983" s="129"/>
    </row>
    <row r="984" ht="13.65" customHeight="1">
      <c r="A984" s="90"/>
      <c r="B984" s="90"/>
      <c r="C984" s="90"/>
      <c r="D984" s="90"/>
      <c r="E984" s="91"/>
      <c r="F984" s="132"/>
      <c r="G984" s="129"/>
    </row>
    <row r="985" ht="13.65" customHeight="1">
      <c r="A985" s="90"/>
      <c r="B985" s="90"/>
      <c r="C985" s="90"/>
      <c r="D985" s="90"/>
      <c r="E985" s="91"/>
      <c r="F985" s="132"/>
      <c r="G985" s="129"/>
    </row>
    <row r="986" ht="13.65" customHeight="1">
      <c r="A986" s="90"/>
      <c r="B986" s="90"/>
      <c r="C986" s="90"/>
      <c r="D986" s="90"/>
      <c r="E986" s="91"/>
      <c r="F986" s="132"/>
      <c r="G986" s="129"/>
    </row>
    <row r="987" ht="13.65" customHeight="1">
      <c r="A987" s="90"/>
      <c r="B987" s="90"/>
      <c r="C987" s="90"/>
      <c r="D987" s="90"/>
      <c r="E987" s="91"/>
      <c r="F987" s="132"/>
      <c r="G987" s="129"/>
    </row>
    <row r="988" ht="13.65" customHeight="1">
      <c r="A988" s="90"/>
      <c r="B988" s="90"/>
      <c r="C988" s="90"/>
      <c r="D988" s="90"/>
      <c r="E988" s="91"/>
      <c r="F988" s="132"/>
      <c r="G988" s="129"/>
    </row>
    <row r="989" ht="13.65" customHeight="1">
      <c r="A989" s="90"/>
      <c r="B989" s="90"/>
      <c r="C989" s="90"/>
      <c r="D989" s="90"/>
      <c r="E989" s="91"/>
      <c r="F989" s="132"/>
      <c r="G989" s="129"/>
    </row>
    <row r="990" ht="13.65" customHeight="1">
      <c r="A990" s="90"/>
      <c r="B990" s="90"/>
      <c r="C990" s="90"/>
      <c r="D990" s="90"/>
      <c r="E990" s="91"/>
      <c r="F990" s="132"/>
      <c r="G990" s="129"/>
    </row>
    <row r="991" ht="13.65" customHeight="1">
      <c r="A991" s="90"/>
      <c r="B991" s="90"/>
      <c r="C991" s="90"/>
      <c r="D991" s="90"/>
      <c r="E991" s="91"/>
      <c r="F991" s="132"/>
      <c r="G991" s="129"/>
    </row>
    <row r="992" ht="13.65" customHeight="1">
      <c r="A992" s="90"/>
      <c r="B992" s="90"/>
      <c r="C992" s="90"/>
      <c r="D992" s="90"/>
      <c r="E992" s="91"/>
      <c r="F992" s="132"/>
      <c r="G992" s="129"/>
    </row>
    <row r="993" ht="13.65" customHeight="1">
      <c r="A993" s="90"/>
      <c r="B993" s="90"/>
      <c r="C993" s="90"/>
      <c r="D993" s="90"/>
      <c r="E993" s="91"/>
      <c r="F993" s="132"/>
      <c r="G993" s="129"/>
    </row>
    <row r="994" ht="13.65" customHeight="1">
      <c r="A994" s="90"/>
      <c r="B994" s="90"/>
      <c r="C994" s="90"/>
      <c r="D994" s="90"/>
      <c r="E994" s="91"/>
      <c r="F994" s="132"/>
      <c r="G994" s="129"/>
    </row>
    <row r="995" ht="13.65" customHeight="1">
      <c r="A995" s="90"/>
      <c r="B995" s="90"/>
      <c r="C995" s="90"/>
      <c r="D995" s="90"/>
      <c r="E995" s="91"/>
      <c r="F995" s="132"/>
      <c r="G995" s="129"/>
    </row>
    <row r="996" ht="13.65" customHeight="1">
      <c r="A996" s="90"/>
      <c r="B996" s="90"/>
      <c r="C996" s="90"/>
      <c r="D996" s="90"/>
      <c r="E996" s="91"/>
      <c r="F996" s="132"/>
      <c r="G996" s="129"/>
    </row>
    <row r="997" ht="13.65" customHeight="1">
      <c r="A997" s="90"/>
      <c r="B997" s="90"/>
      <c r="C997" s="90"/>
      <c r="D997" s="90"/>
      <c r="E997" s="91"/>
      <c r="F997" s="132"/>
      <c r="G997" s="129"/>
    </row>
  </sheetData>
  <mergeCells count="1">
    <mergeCell ref="A2:B2"/>
  </mergeCells>
  <conditionalFormatting sqref="G8:G10">
    <cfRule type="cellIs" dxfId="2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Header>&amp;C&amp;"Calibri,Bold"&amp;14&amp;K000000RYE BUDGET-Cindy</oddHeader>
    <oddFooter>&amp;L&amp;"Calibri,Bold"&amp;11&amp;K000000 Confidential&amp;C&amp;"Calibri,Regular"&amp;11&amp;K0000005/1/25&amp;R&amp;"Calibri,Regular"&amp;11&amp;K000000Page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34"/>
  <sheetViews>
    <sheetView workbookViewId="0" showGridLines="0" defaultGridColor="1"/>
  </sheetViews>
  <sheetFormatPr defaultColWidth="8.83333" defaultRowHeight="18.75" customHeight="1" outlineLevelRow="0" outlineLevelCol="0"/>
  <cols>
    <col min="1" max="1" width="9.17188" style="170" customWidth="1"/>
    <col min="2" max="2" width="12.5" style="170" customWidth="1"/>
    <col min="3" max="3" width="9.17188" style="170" customWidth="1"/>
    <col min="4" max="4" width="14.5" style="170" customWidth="1"/>
    <col min="5" max="5" width="13" style="170" customWidth="1"/>
    <col min="6" max="6" width="12.3516" style="170" customWidth="1"/>
    <col min="7" max="8" width="9.17188" style="170" customWidth="1"/>
    <col min="9" max="16384" width="8.85156" style="170" customWidth="1"/>
  </cols>
  <sheetData>
    <row r="1" ht="20.25" customHeight="1">
      <c r="A1" t="s" s="89">
        <v>303</v>
      </c>
      <c r="B1" s="171"/>
      <c r="C1" s="21"/>
      <c r="D1" s="21"/>
      <c r="E1" s="21"/>
      <c r="F1" s="21"/>
      <c r="G1" s="21"/>
      <c r="H1" s="21"/>
    </row>
    <row r="2" ht="18.6" customHeight="1">
      <c r="A2" t="s" s="172">
        <v>304</v>
      </c>
      <c r="B2" s="21"/>
      <c r="C2" s="21"/>
      <c r="D2" s="21"/>
      <c r="E2" s="21"/>
      <c r="F2" s="21"/>
      <c r="G2" s="21"/>
      <c r="H2" s="21"/>
    </row>
    <row r="3" ht="17.9" customHeight="1">
      <c r="A3" s="173"/>
      <c r="B3" s="173"/>
      <c r="C3" s="173"/>
      <c r="D3" s="173"/>
      <c r="E3" s="173"/>
      <c r="F3" t="s" s="174">
        <v>7</v>
      </c>
      <c r="G3" s="173"/>
      <c r="H3" s="173"/>
    </row>
    <row r="4" ht="19.55" customHeight="1">
      <c r="A4" t="s" s="175">
        <v>305</v>
      </c>
      <c r="B4" s="176"/>
      <c r="C4" s="176"/>
      <c r="D4" s="176"/>
      <c r="E4" s="177"/>
      <c r="F4" s="178"/>
      <c r="G4" s="179"/>
      <c r="H4" s="180"/>
    </row>
    <row r="5" ht="18.6" customHeight="1">
      <c r="A5" s="181"/>
      <c r="B5" t="s" s="182">
        <v>306</v>
      </c>
      <c r="C5" t="s" s="182">
        <v>307</v>
      </c>
      <c r="D5" s="176"/>
      <c r="E5" s="177"/>
      <c r="F5" s="178">
        <v>21500</v>
      </c>
      <c r="G5" s="179"/>
      <c r="H5" s="180"/>
    </row>
    <row r="6" ht="19.5" customHeight="1">
      <c r="A6" s="181"/>
      <c r="B6" t="s" s="182">
        <v>308</v>
      </c>
      <c r="C6" s="176"/>
      <c r="D6" s="176"/>
      <c r="E6" s="177"/>
      <c r="F6" s="178">
        <v>16000</v>
      </c>
      <c r="G6" s="179"/>
      <c r="H6" s="180"/>
    </row>
    <row r="7" ht="18.6" customHeight="1">
      <c r="A7" s="181"/>
      <c r="B7" s="176"/>
      <c r="C7" s="176"/>
      <c r="D7" s="176"/>
      <c r="E7" t="s" s="183">
        <v>309</v>
      </c>
      <c r="F7" s="178">
        <f>SUM(F5:F6)</f>
        <v>37500</v>
      </c>
      <c r="G7" s="179"/>
      <c r="H7" s="180"/>
    </row>
    <row r="8" ht="17.9" customHeight="1">
      <c r="A8" s="181"/>
      <c r="B8" s="176"/>
      <c r="C8" s="176"/>
      <c r="D8" s="176"/>
      <c r="E8" s="177"/>
      <c r="F8" s="178"/>
      <c r="G8" s="179"/>
      <c r="H8" s="180"/>
    </row>
    <row r="9" ht="19.55" customHeight="1">
      <c r="A9" t="s" s="175">
        <v>310</v>
      </c>
      <c r="B9" s="176"/>
      <c r="C9" s="176"/>
      <c r="D9" s="176"/>
      <c r="E9" s="177"/>
      <c r="F9" s="178"/>
      <c r="G9" s="179"/>
      <c r="H9" s="180"/>
    </row>
    <row r="10" ht="18.6" customHeight="1">
      <c r="A10" s="181"/>
      <c r="B10" t="s" s="182">
        <v>311</v>
      </c>
      <c r="C10" s="176"/>
      <c r="D10" s="176"/>
      <c r="E10" s="177"/>
      <c r="F10" s="178"/>
      <c r="G10" s="179"/>
      <c r="H10" s="180"/>
    </row>
    <row r="11" ht="18.6" customHeight="1">
      <c r="A11" s="181"/>
      <c r="B11" s="176"/>
      <c r="C11" t="s" s="182">
        <v>312</v>
      </c>
      <c r="D11" s="176"/>
      <c r="E11" s="177"/>
      <c r="F11" s="178">
        <v>16000</v>
      </c>
      <c r="G11" s="179"/>
      <c r="H11" s="180"/>
    </row>
    <row r="12" ht="18.6" customHeight="1">
      <c r="A12" s="181"/>
      <c r="B12" s="176"/>
      <c r="C12" t="s" s="182">
        <v>313</v>
      </c>
      <c r="D12" s="176"/>
      <c r="E12" s="177"/>
      <c r="F12" s="178">
        <v>7000</v>
      </c>
      <c r="G12" s="179"/>
      <c r="H12" s="180"/>
    </row>
    <row r="13" ht="18.6" customHeight="1">
      <c r="A13" s="181"/>
      <c r="B13" s="176"/>
      <c r="C13" t="s" s="182">
        <v>314</v>
      </c>
      <c r="D13" s="176"/>
      <c r="E13" t="s" s="184">
        <v>315</v>
      </c>
      <c r="F13" s="178">
        <v>3000</v>
      </c>
      <c r="G13" s="179"/>
      <c r="H13" s="180"/>
    </row>
    <row r="14" ht="18.6" customHeight="1">
      <c r="A14" s="181"/>
      <c r="B14" s="176"/>
      <c r="C14" t="s" s="182">
        <v>316</v>
      </c>
      <c r="D14" s="176"/>
      <c r="E14" s="177"/>
      <c r="F14" s="178">
        <v>2000</v>
      </c>
      <c r="G14" s="179"/>
      <c r="H14" s="180"/>
    </row>
    <row r="15" ht="17.9" customHeight="1">
      <c r="A15" s="181"/>
      <c r="B15" s="176"/>
      <c r="C15" s="176"/>
      <c r="D15" s="176"/>
      <c r="E15" s="177"/>
      <c r="F15" s="178"/>
      <c r="G15" s="179"/>
      <c r="H15" s="180"/>
    </row>
    <row r="16" ht="18.6" customHeight="1">
      <c r="A16" s="181"/>
      <c r="B16" t="s" s="182">
        <v>317</v>
      </c>
      <c r="C16" s="176"/>
      <c r="D16" s="176"/>
      <c r="E16" s="177"/>
      <c r="F16" s="178"/>
      <c r="G16" s="179"/>
      <c r="H16" s="180"/>
    </row>
    <row r="17" ht="18.6" customHeight="1">
      <c r="A17" s="181"/>
      <c r="B17" s="176"/>
      <c r="C17" t="s" s="182">
        <v>318</v>
      </c>
      <c r="D17" s="176"/>
      <c r="E17" s="177"/>
      <c r="F17" s="178">
        <v>2000</v>
      </c>
      <c r="G17" s="179"/>
      <c r="H17" s="180"/>
    </row>
    <row r="18" ht="18.6" customHeight="1">
      <c r="A18" s="181"/>
      <c r="B18" s="176"/>
      <c r="C18" t="s" s="182">
        <v>319</v>
      </c>
      <c r="D18" s="176"/>
      <c r="E18" s="177"/>
      <c r="F18" s="178">
        <v>1000</v>
      </c>
      <c r="G18" s="179"/>
      <c r="H18" s="180"/>
    </row>
    <row r="19" ht="18.6" customHeight="1">
      <c r="A19" s="181"/>
      <c r="B19" t="s" s="182">
        <v>320</v>
      </c>
      <c r="C19" s="176"/>
      <c r="D19" s="176"/>
      <c r="E19" s="177"/>
      <c r="F19" s="178"/>
      <c r="G19" s="179"/>
      <c r="H19" s="180"/>
    </row>
    <row r="20" ht="18.6" customHeight="1">
      <c r="A20" s="181"/>
      <c r="B20" s="176"/>
      <c r="C20" t="s" s="182">
        <v>321</v>
      </c>
      <c r="D20" s="176"/>
      <c r="E20" s="177"/>
      <c r="F20" s="178">
        <v>1500</v>
      </c>
      <c r="G20" s="179"/>
      <c r="H20" s="180"/>
    </row>
    <row r="21" ht="18.6" customHeight="1">
      <c r="A21" s="181"/>
      <c r="B21" s="176"/>
      <c r="C21" t="s" s="182">
        <v>322</v>
      </c>
      <c r="D21" s="176"/>
      <c r="E21" s="177"/>
      <c r="F21" s="178">
        <v>250</v>
      </c>
      <c r="G21" s="179"/>
      <c r="H21" s="180"/>
    </row>
    <row r="22" ht="18.6" customHeight="1">
      <c r="A22" s="181"/>
      <c r="B22" s="176"/>
      <c r="C22" t="s" s="182">
        <v>323</v>
      </c>
      <c r="D22" s="176"/>
      <c r="E22" s="177"/>
      <c r="F22" s="178">
        <v>300</v>
      </c>
      <c r="G22" s="179"/>
      <c r="H22" s="180"/>
    </row>
    <row r="23" ht="17.9" customHeight="1">
      <c r="A23" s="181"/>
      <c r="B23" s="176"/>
      <c r="C23" s="176"/>
      <c r="D23" s="176"/>
      <c r="E23" s="177"/>
      <c r="F23" s="178"/>
      <c r="G23" s="179"/>
      <c r="H23" s="180"/>
    </row>
    <row r="24" ht="18.6" customHeight="1">
      <c r="A24" s="181"/>
      <c r="B24" t="s" s="182">
        <v>324</v>
      </c>
      <c r="C24" s="176"/>
      <c r="D24" s="176"/>
      <c r="E24" s="177"/>
      <c r="F24" s="178">
        <v>250</v>
      </c>
      <c r="G24" s="179"/>
      <c r="H24" s="180"/>
    </row>
    <row r="25" ht="17.9" customHeight="1">
      <c r="A25" s="181"/>
      <c r="B25" s="176"/>
      <c r="C25" s="176"/>
      <c r="D25" s="176"/>
      <c r="E25" s="177"/>
      <c r="F25" s="178"/>
      <c r="G25" s="179"/>
      <c r="H25" s="180"/>
    </row>
    <row r="26" ht="18.6" customHeight="1">
      <c r="A26" s="181"/>
      <c r="B26" t="s" s="182">
        <v>325</v>
      </c>
      <c r="C26" s="176"/>
      <c r="D26" s="176"/>
      <c r="E26" s="177"/>
      <c r="F26" s="178">
        <v>200</v>
      </c>
      <c r="G26" s="179"/>
      <c r="H26" s="180"/>
    </row>
    <row r="27" ht="17.9" customHeight="1">
      <c r="A27" s="181"/>
      <c r="B27" s="176"/>
      <c r="C27" s="176"/>
      <c r="D27" s="176"/>
      <c r="E27" s="177"/>
      <c r="F27" s="178"/>
      <c r="G27" s="179"/>
      <c r="H27" s="180"/>
    </row>
    <row r="28" ht="18.6" customHeight="1">
      <c r="A28" s="181"/>
      <c r="B28" t="s" s="182">
        <v>326</v>
      </c>
      <c r="C28" s="176"/>
      <c r="D28" t="s" s="182">
        <v>327</v>
      </c>
      <c r="E28" s="177"/>
      <c r="F28" s="178">
        <v>2500</v>
      </c>
      <c r="G28" s="179"/>
      <c r="H28" s="180"/>
    </row>
    <row r="29" ht="17.9" customHeight="1">
      <c r="A29" s="181"/>
      <c r="B29" s="176"/>
      <c r="C29" s="176"/>
      <c r="D29" s="176"/>
      <c r="E29" s="177"/>
      <c r="F29" s="178"/>
      <c r="G29" s="179"/>
      <c r="H29" s="180"/>
    </row>
    <row r="30" ht="19.5" customHeight="1">
      <c r="A30" s="181"/>
      <c r="B30" t="s" s="182">
        <v>328</v>
      </c>
      <c r="C30" s="176"/>
      <c r="D30" s="176"/>
      <c r="E30" s="177"/>
      <c r="F30" s="185">
        <v>1500</v>
      </c>
      <c r="G30" s="179"/>
      <c r="H30" s="180"/>
    </row>
    <row r="31" ht="18.4" customHeight="1">
      <c r="A31" s="181"/>
      <c r="B31" s="176"/>
      <c r="C31" s="176"/>
      <c r="D31" s="176"/>
      <c r="E31" s="177"/>
      <c r="F31" s="186"/>
      <c r="G31" s="179"/>
      <c r="H31" s="180"/>
    </row>
    <row r="32" ht="18.6" customHeight="1">
      <c r="A32" s="181"/>
      <c r="B32" s="176"/>
      <c r="C32" s="176"/>
      <c r="D32" s="176"/>
      <c r="E32" t="s" s="183">
        <v>231</v>
      </c>
      <c r="F32" s="178">
        <f>SUM(F11:F31)</f>
        <v>37500</v>
      </c>
      <c r="G32" s="179"/>
      <c r="H32" s="180"/>
    </row>
    <row r="33" ht="17.9" customHeight="1">
      <c r="A33" s="181"/>
      <c r="B33" s="176"/>
      <c r="C33" s="176"/>
      <c r="D33" s="176"/>
      <c r="E33" s="176"/>
      <c r="F33" s="187"/>
      <c r="G33" s="176"/>
      <c r="H33" s="180"/>
    </row>
    <row r="34" ht="17.9" customHeight="1">
      <c r="A34" s="181"/>
      <c r="B34" s="176"/>
      <c r="C34" s="176"/>
      <c r="D34" s="176"/>
      <c r="E34" s="176"/>
      <c r="F34" s="187"/>
      <c r="G34" s="176"/>
      <c r="H34" s="180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Header>&amp;C&amp;"Calibri,Regular"&amp;11&amp;K000000Mexican American Conference
Budget </oddHead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29"/>
  <sheetViews>
    <sheetView workbookViewId="0" showGridLines="0" defaultGridColor="1"/>
  </sheetViews>
  <sheetFormatPr defaultColWidth="8.83333" defaultRowHeight="18" customHeight="1" outlineLevelRow="0" outlineLevelCol="0"/>
  <cols>
    <col min="1" max="1" width="25.6719" style="188" customWidth="1"/>
    <col min="2" max="2" width="18.5" style="188" customWidth="1"/>
    <col min="3" max="3" width="17.8516" style="188" customWidth="1"/>
    <col min="4" max="4" width="2.5" style="188" customWidth="1"/>
    <col min="5" max="5" width="12.5" style="188" customWidth="1"/>
    <col min="6" max="6" width="47.5" style="188" customWidth="1"/>
    <col min="7" max="10" width="9.17188" style="188" customWidth="1"/>
    <col min="11" max="16384" width="8.85156" style="188" customWidth="1"/>
  </cols>
  <sheetData>
    <row r="1" ht="13.55" customHeight="1">
      <c r="A1" s="90"/>
      <c r="B1" s="90"/>
      <c r="C1" s="90"/>
      <c r="D1" s="90"/>
      <c r="E1" s="91"/>
      <c r="F1" s="92"/>
      <c r="G1" s="90"/>
      <c r="H1" s="90"/>
      <c r="I1" s="90"/>
      <c r="J1" s="90"/>
    </row>
    <row r="2" ht="19.55" customHeight="1">
      <c r="A2" t="s" s="93">
        <v>329</v>
      </c>
      <c r="B2" s="90"/>
      <c r="C2" s="90"/>
      <c r="D2" s="90"/>
      <c r="E2" s="91"/>
      <c r="F2" s="92"/>
      <c r="G2" s="90"/>
      <c r="H2" s="90"/>
      <c r="I2" s="90"/>
      <c r="J2" s="90"/>
    </row>
    <row r="3" ht="18.75" customHeight="1">
      <c r="A3" s="96"/>
      <c r="B3" t="s" s="100">
        <v>190</v>
      </c>
      <c r="C3" s="90"/>
      <c r="D3" s="90"/>
      <c r="E3" t="s" s="98">
        <v>7</v>
      </c>
      <c r="F3" t="s" s="99">
        <v>191</v>
      </c>
      <c r="G3" t="s" s="100">
        <v>330</v>
      </c>
      <c r="H3" s="90"/>
      <c r="I3" s="90"/>
      <c r="J3" s="90"/>
    </row>
    <row r="4" ht="18.75" customHeight="1">
      <c r="A4" t="s" s="118">
        <v>331</v>
      </c>
      <c r="B4" s="90"/>
      <c r="C4" s="90"/>
      <c r="D4" s="90"/>
      <c r="E4" s="91"/>
      <c r="F4" s="92"/>
      <c r="G4" s="90"/>
      <c r="H4" s="90"/>
      <c r="I4" s="90"/>
      <c r="J4" s="189"/>
    </row>
    <row r="5" ht="18.6" customHeight="1">
      <c r="A5" t="s" s="100">
        <v>332</v>
      </c>
      <c r="B5" s="101">
        <v>330</v>
      </c>
      <c r="C5" s="90"/>
      <c r="D5" s="90"/>
      <c r="E5" s="95">
        <f>12*(32.5+25)</f>
        <v>690</v>
      </c>
      <c r="F5" t="s" s="103">
        <v>333</v>
      </c>
      <c r="G5" s="190">
        <v>2125</v>
      </c>
      <c r="H5" s="90"/>
      <c r="I5" s="90"/>
      <c r="J5" s="90"/>
    </row>
    <row r="6" ht="18.6" customHeight="1">
      <c r="A6" t="s" s="100">
        <v>334</v>
      </c>
      <c r="B6" s="101">
        <v>1200</v>
      </c>
      <c r="C6" s="90"/>
      <c r="D6" s="90"/>
      <c r="E6" s="95">
        <v>1350</v>
      </c>
      <c r="F6" s="92"/>
      <c r="G6" s="190">
        <v>2125</v>
      </c>
      <c r="H6" s="90"/>
      <c r="I6" s="90"/>
      <c r="J6" s="90"/>
    </row>
    <row r="7" ht="18.6" customHeight="1">
      <c r="A7" t="s" s="97">
        <v>335</v>
      </c>
      <c r="B7" s="94">
        <v>1100</v>
      </c>
      <c r="C7" s="101"/>
      <c r="D7" s="90"/>
      <c r="E7" s="95">
        <v>4828</v>
      </c>
      <c r="F7" t="s" s="103">
        <v>336</v>
      </c>
      <c r="G7" s="191">
        <v>2125</v>
      </c>
      <c r="H7" s="90"/>
      <c r="I7" s="90"/>
      <c r="J7" s="90"/>
    </row>
    <row r="8" ht="18.6" customHeight="1">
      <c r="A8" t="s" s="97">
        <v>337</v>
      </c>
      <c r="B8" s="94"/>
      <c r="C8" s="101"/>
      <c r="D8" s="90"/>
      <c r="E8" s="95">
        <v>0</v>
      </c>
      <c r="F8" s="92"/>
      <c r="G8" s="155"/>
      <c r="H8" s="90"/>
      <c r="I8" s="90"/>
      <c r="J8" s="90"/>
    </row>
    <row r="9" ht="13.55" customHeight="1">
      <c r="A9" s="90"/>
      <c r="B9" s="90"/>
      <c r="C9" s="101">
        <f>SUM(B5:B7)</f>
        <v>2630</v>
      </c>
      <c r="D9" s="90"/>
      <c r="E9" s="91"/>
      <c r="F9" s="95">
        <f>SUM(E5:E8)</f>
        <v>6868</v>
      </c>
      <c r="G9" s="90"/>
      <c r="H9" s="90"/>
      <c r="I9" s="90"/>
      <c r="J9" s="90"/>
    </row>
    <row r="10" ht="18.75" customHeight="1">
      <c r="A10" t="s" s="118">
        <v>338</v>
      </c>
      <c r="B10" s="90"/>
      <c r="C10" s="90"/>
      <c r="D10" s="90"/>
      <c r="E10" s="91"/>
      <c r="F10" s="92"/>
      <c r="G10" s="90"/>
      <c r="H10" s="90"/>
      <c r="I10" s="90"/>
      <c r="J10" s="90"/>
    </row>
    <row r="11" ht="18.6" customHeight="1">
      <c r="A11" t="s" s="100">
        <v>339</v>
      </c>
      <c r="B11" s="101">
        <v>3000</v>
      </c>
      <c r="C11" s="90"/>
      <c r="D11" s="90"/>
      <c r="E11" s="95">
        <v>4000</v>
      </c>
      <c r="F11" s="92"/>
      <c r="G11" s="190">
        <v>2130</v>
      </c>
      <c r="H11" s="90"/>
      <c r="I11" s="90"/>
      <c r="J11" s="90"/>
    </row>
    <row r="12" ht="18.6" customHeight="1">
      <c r="A12" t="s" s="100">
        <v>340</v>
      </c>
      <c r="B12" s="101">
        <v>800</v>
      </c>
      <c r="C12" s="90"/>
      <c r="D12" s="90"/>
      <c r="E12" s="95">
        <v>1000</v>
      </c>
      <c r="F12" s="92"/>
      <c r="G12" s="190">
        <v>2130</v>
      </c>
      <c r="H12" s="90"/>
      <c r="I12" s="90"/>
      <c r="J12" s="90"/>
    </row>
    <row r="13" ht="13.55" customHeight="1">
      <c r="A13" s="90"/>
      <c r="B13" s="90"/>
      <c r="C13" s="101">
        <f>SUM(B11:B12)</f>
        <v>3800</v>
      </c>
      <c r="D13" s="90"/>
      <c r="E13" s="91"/>
      <c r="F13" s="95">
        <f>SUM(E11:E12)</f>
        <v>5000</v>
      </c>
      <c r="G13" s="90"/>
      <c r="H13" s="90"/>
      <c r="I13" s="90"/>
      <c r="J13" s="90"/>
    </row>
    <row r="14" ht="18.6" customHeight="1">
      <c r="A14" t="s" s="100">
        <v>341</v>
      </c>
      <c r="B14" s="101">
        <v>0</v>
      </c>
      <c r="C14" t="s" s="192">
        <v>342</v>
      </c>
      <c r="D14" s="90"/>
      <c r="E14" s="95">
        <v>0</v>
      </c>
      <c r="F14" s="95">
        <v>0</v>
      </c>
      <c r="G14" s="190">
        <v>2120</v>
      </c>
      <c r="H14" s="90"/>
      <c r="I14" s="90"/>
      <c r="J14" s="90"/>
    </row>
    <row r="15" ht="13.55" customHeight="1">
      <c r="A15" s="90"/>
      <c r="B15" s="90"/>
      <c r="C15" s="90"/>
      <c r="D15" s="90"/>
      <c r="E15" s="91"/>
      <c r="F15" s="92"/>
      <c r="G15" s="90"/>
      <c r="H15" s="90"/>
      <c r="I15" s="90"/>
      <c r="J15" s="90"/>
    </row>
    <row r="16" ht="18.6" customHeight="1">
      <c r="A16" t="s" s="100">
        <v>343</v>
      </c>
      <c r="B16" s="101">
        <v>2700</v>
      </c>
      <c r="C16" s="90"/>
      <c r="D16" s="90"/>
      <c r="E16" s="95">
        <v>2700</v>
      </c>
      <c r="F16" s="92"/>
      <c r="G16" t="s" s="100">
        <v>78</v>
      </c>
      <c r="H16" s="90"/>
      <c r="I16" s="90"/>
      <c r="J16" s="90"/>
    </row>
    <row r="17" ht="18.6" customHeight="1">
      <c r="A17" t="s" s="100">
        <v>344</v>
      </c>
      <c r="B17" s="101">
        <v>250</v>
      </c>
      <c r="C17" s="90"/>
      <c r="D17" s="90"/>
      <c r="E17" s="95">
        <v>265</v>
      </c>
      <c r="F17" s="193"/>
      <c r="G17" t="s" s="100">
        <v>78</v>
      </c>
      <c r="H17" s="90"/>
      <c r="I17" s="90"/>
      <c r="J17" s="90"/>
    </row>
    <row r="18" ht="13.55" customHeight="1">
      <c r="A18" s="90"/>
      <c r="B18" s="90"/>
      <c r="C18" s="101">
        <f>SUM(B16:B17)</f>
        <v>2950</v>
      </c>
      <c r="D18" s="90"/>
      <c r="E18" s="91"/>
      <c r="F18" s="95">
        <f>SUM(E16:E17)</f>
        <v>2965</v>
      </c>
      <c r="G18" s="90"/>
      <c r="H18" s="90"/>
      <c r="I18" s="90"/>
      <c r="J18" s="90"/>
    </row>
    <row r="19" ht="18.6" customHeight="1">
      <c r="A19" t="s" s="100">
        <v>345</v>
      </c>
      <c r="B19" s="101">
        <v>225</v>
      </c>
      <c r="C19" s="90"/>
      <c r="D19" s="90"/>
      <c r="E19" s="95">
        <v>150</v>
      </c>
      <c r="F19" s="92"/>
      <c r="G19" s="190">
        <v>2150</v>
      </c>
      <c r="H19" s="90"/>
      <c r="I19" s="90"/>
      <c r="J19" s="90"/>
    </row>
    <row r="20" ht="18.6" customHeight="1">
      <c r="A20" t="s" s="100">
        <v>84</v>
      </c>
      <c r="B20" s="101">
        <v>150</v>
      </c>
      <c r="C20" s="90"/>
      <c r="D20" s="90"/>
      <c r="E20" s="95">
        <v>500</v>
      </c>
      <c r="F20" s="92"/>
      <c r="G20" s="190">
        <v>2150</v>
      </c>
      <c r="H20" s="90"/>
      <c r="I20" s="90"/>
      <c r="J20" s="90"/>
    </row>
    <row r="21" ht="13.55" customHeight="1">
      <c r="A21" s="90"/>
      <c r="B21" s="90"/>
      <c r="C21" s="101">
        <f>SUM(B19:B20)</f>
        <v>375</v>
      </c>
      <c r="D21" s="90"/>
      <c r="E21" s="91"/>
      <c r="F21" s="95">
        <f>SUM(E19:E20)</f>
        <v>650</v>
      </c>
      <c r="G21" s="90"/>
      <c r="H21" s="90"/>
      <c r="I21" s="90"/>
      <c r="J21" s="90"/>
    </row>
    <row r="22" ht="18.75" customHeight="1">
      <c r="A22" t="s" s="100">
        <v>346</v>
      </c>
      <c r="B22" s="101">
        <v>375</v>
      </c>
      <c r="C22" s="90"/>
      <c r="D22" s="90"/>
      <c r="E22" s="194">
        <v>375</v>
      </c>
      <c r="F22" s="92"/>
      <c r="G22" s="190">
        <v>2122</v>
      </c>
      <c r="H22" s="90"/>
      <c r="I22" s="90"/>
      <c r="J22" s="90"/>
    </row>
    <row r="23" ht="14.05" customHeight="1">
      <c r="A23" s="90"/>
      <c r="B23" s="90"/>
      <c r="C23" s="90"/>
      <c r="D23" s="90"/>
      <c r="E23" s="195"/>
      <c r="F23" s="92"/>
      <c r="G23" s="90"/>
      <c r="H23" s="90"/>
      <c r="I23" s="90"/>
      <c r="J23" s="90"/>
    </row>
    <row r="24" ht="19.55" customHeight="1">
      <c r="A24" t="s" s="93">
        <v>210</v>
      </c>
      <c r="B24" s="101">
        <f>SUM(B5:B23)</f>
        <v>10130</v>
      </c>
      <c r="C24" s="196"/>
      <c r="D24" s="90"/>
      <c r="E24" s="95">
        <f>SUM(E5:E23)</f>
        <v>15858</v>
      </c>
      <c r="F24" s="92"/>
      <c r="G24" s="90"/>
      <c r="H24" s="90"/>
      <c r="I24" s="90"/>
      <c r="J24" s="90"/>
    </row>
    <row r="25" ht="13.55" customHeight="1">
      <c r="A25" s="90"/>
      <c r="B25" s="90"/>
      <c r="C25" s="90"/>
      <c r="D25" s="90"/>
      <c r="E25" s="91"/>
      <c r="F25" s="92"/>
      <c r="G25" s="90"/>
      <c r="H25" s="90"/>
      <c r="I25" s="90"/>
      <c r="J25" s="90"/>
    </row>
    <row r="26" ht="16.6" customHeight="1">
      <c r="A26" t="s" s="197">
        <v>347</v>
      </c>
      <c r="B26" s="90"/>
      <c r="C26" s="90"/>
      <c r="D26" s="90"/>
      <c r="E26" s="91"/>
      <c r="F26" s="92"/>
      <c r="G26" s="90"/>
      <c r="H26" s="90"/>
      <c r="I26" s="90"/>
      <c r="J26" s="90"/>
    </row>
    <row r="27" ht="16.6" customHeight="1">
      <c r="A27" t="s" s="197">
        <v>348</v>
      </c>
      <c r="B27" s="90"/>
      <c r="C27" s="90"/>
      <c r="D27" s="90"/>
      <c r="E27" s="91"/>
      <c r="F27" s="92"/>
      <c r="G27" s="90"/>
      <c r="H27" s="90"/>
      <c r="I27" s="90"/>
      <c r="J27" s="90"/>
    </row>
    <row r="28" ht="16.6" customHeight="1">
      <c r="A28" t="s" s="197">
        <v>349</v>
      </c>
      <c r="B28" s="90"/>
      <c r="C28" s="90"/>
      <c r="D28" s="90"/>
      <c r="E28" s="91"/>
      <c r="F28" s="92"/>
      <c r="G28" s="90"/>
      <c r="H28" s="90"/>
      <c r="I28" s="90"/>
      <c r="J28" s="90"/>
    </row>
    <row r="29" ht="16.6" customHeight="1">
      <c r="A29" t="s" s="197">
        <v>350</v>
      </c>
      <c r="B29" s="90"/>
      <c r="C29" s="90"/>
      <c r="D29" s="90"/>
      <c r="E29" s="91"/>
      <c r="F29" s="92"/>
      <c r="G29" s="90"/>
      <c r="H29" s="90"/>
      <c r="I29" s="90"/>
      <c r="J29" s="90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Header>&amp;C&amp;"Calibri,Bold"&amp;14&amp;K000000ADMINISTRATIVE-Chad</oddHeader>
    <oddFooter>&amp;L&amp;"Calibri,Bold"&amp;11&amp;K000000 Confidential&amp;C&amp;"Calibri,Regular"&amp;11&amp;K0000005/1/25&amp;R&amp;"Calibri,Regular"&amp;11&amp;K000000Page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H55"/>
  <sheetViews>
    <sheetView workbookViewId="0" showGridLines="0" defaultGridColor="1"/>
  </sheetViews>
  <sheetFormatPr defaultColWidth="8.83333" defaultRowHeight="15" customHeight="1" outlineLevelRow="0" outlineLevelCol="0"/>
  <cols>
    <col min="1" max="1" width="9" style="198" customWidth="1"/>
    <col min="2" max="2" width="12.1719" style="198" customWidth="1"/>
    <col min="3" max="3" width="11.1719" style="198" customWidth="1"/>
    <col min="4" max="4" width="1.35156" style="198" customWidth="1"/>
    <col min="5" max="5" width="14.1719" style="198" customWidth="1"/>
    <col min="6" max="6" width="13.5" style="198" customWidth="1"/>
    <col min="7" max="8" width="8.85156" style="198" customWidth="1"/>
    <col min="9" max="16384" width="8.85156" style="198" customWidth="1"/>
  </cols>
  <sheetData>
    <row r="1" ht="13.55" customHeight="1">
      <c r="A1" t="s" s="199">
        <v>351</v>
      </c>
      <c r="B1" s="200"/>
      <c r="C1" s="200"/>
      <c r="D1" s="200"/>
      <c r="E1" s="200"/>
      <c r="F1" s="200"/>
      <c r="G1" s="201"/>
      <c r="H1" s="74"/>
    </row>
    <row r="2" ht="69" customHeight="1">
      <c r="A2" t="s" s="202">
        <v>352</v>
      </c>
      <c r="B2" t="s" s="203">
        <v>353</v>
      </c>
      <c r="C2" t="s" s="203">
        <v>354</v>
      </c>
      <c r="D2" t="s" s="204">
        <v>355</v>
      </c>
      <c r="E2" t="s" s="204">
        <v>356</v>
      </c>
      <c r="F2" t="s" s="204">
        <v>357</v>
      </c>
      <c r="G2" s="201"/>
      <c r="H2" s="74"/>
    </row>
    <row r="3" ht="13.55" customHeight="1">
      <c r="A3" s="205">
        <v>10</v>
      </c>
      <c r="B3" s="206">
        <v>27</v>
      </c>
      <c r="C3" s="206">
        <f>B3*12/A3</f>
        <v>32.4</v>
      </c>
      <c r="D3" s="206">
        <f t="shared" si="1" ref="D3:D12">4828/1400</f>
        <v>3.44857142857143</v>
      </c>
      <c r="E3" s="207">
        <v>2.5</v>
      </c>
      <c r="F3" s="208">
        <f>A3*(C3-E3)</f>
        <v>299</v>
      </c>
      <c r="G3" s="201"/>
      <c r="H3" s="74"/>
    </row>
    <row r="4" ht="13.55" customHeight="1">
      <c r="A4" s="209">
        <v>15</v>
      </c>
      <c r="B4" s="210">
        <v>27</v>
      </c>
      <c r="C4" s="210">
        <f>B4*12/A4</f>
        <v>21.6</v>
      </c>
      <c r="D4" s="210">
        <f t="shared" si="1"/>
        <v>3.44857142857143</v>
      </c>
      <c r="E4" s="211">
        <v>2.5</v>
      </c>
      <c r="F4" s="208">
        <f>A4*(C4-E4)</f>
        <v>286.5</v>
      </c>
      <c r="G4" s="201"/>
      <c r="H4" s="74"/>
    </row>
    <row r="5" ht="13.55" customHeight="1">
      <c r="A5" s="209">
        <v>20</v>
      </c>
      <c r="B5" s="210">
        <v>27</v>
      </c>
      <c r="C5" s="210">
        <f>B5*12/A5</f>
        <v>16.2</v>
      </c>
      <c r="D5" s="210">
        <f t="shared" si="1"/>
        <v>3.44857142857143</v>
      </c>
      <c r="E5" s="211">
        <v>2.5</v>
      </c>
      <c r="F5" s="208">
        <f>A5*(C5-E5)</f>
        <v>274</v>
      </c>
      <c r="G5" s="201"/>
      <c r="H5" s="74"/>
    </row>
    <row r="6" ht="13.55" customHeight="1">
      <c r="A6" s="209">
        <v>30</v>
      </c>
      <c r="B6" s="210">
        <v>35</v>
      </c>
      <c r="C6" s="210">
        <f>B6*12/A6</f>
        <v>14</v>
      </c>
      <c r="D6" s="210">
        <f t="shared" si="1"/>
        <v>3.44857142857143</v>
      </c>
      <c r="E6" s="211">
        <v>2.5</v>
      </c>
      <c r="F6" s="208">
        <f>A6*(C6-E6)</f>
        <v>345</v>
      </c>
      <c r="G6" s="201"/>
      <c r="H6" s="74"/>
    </row>
    <row r="7" ht="13.55" customHeight="1">
      <c r="A7" s="209">
        <v>40</v>
      </c>
      <c r="B7" s="210">
        <v>42</v>
      </c>
      <c r="C7" s="210">
        <f>B7*12/A7</f>
        <v>12.6</v>
      </c>
      <c r="D7" s="210">
        <f t="shared" si="1"/>
        <v>3.44857142857143</v>
      </c>
      <c r="E7" s="211">
        <v>2.5</v>
      </c>
      <c r="F7" s="208">
        <f>A7*(C7-E7)</f>
        <v>404</v>
      </c>
      <c r="G7" s="201"/>
      <c r="H7" s="74"/>
    </row>
    <row r="8" ht="13.55" customHeight="1">
      <c r="A8" s="209">
        <v>50</v>
      </c>
      <c r="B8" s="210">
        <v>48</v>
      </c>
      <c r="C8" s="210">
        <f>B8*12/A8</f>
        <v>11.52</v>
      </c>
      <c r="D8" s="210">
        <f t="shared" si="1"/>
        <v>3.44857142857143</v>
      </c>
      <c r="E8" s="211">
        <v>2.5</v>
      </c>
      <c r="F8" s="208">
        <f>A8*(C8-E8)</f>
        <v>451</v>
      </c>
      <c r="G8" s="201"/>
      <c r="H8" s="74"/>
    </row>
    <row r="9" ht="13.55" customHeight="1">
      <c r="A9" s="209">
        <v>60</v>
      </c>
      <c r="B9" s="210">
        <v>52</v>
      </c>
      <c r="C9" s="210">
        <f>B9*12/A9</f>
        <v>10.4</v>
      </c>
      <c r="D9" s="210">
        <f t="shared" si="1"/>
        <v>3.44857142857143</v>
      </c>
      <c r="E9" s="211">
        <v>2.5</v>
      </c>
      <c r="F9" s="208">
        <f>A9*(C9-E9)</f>
        <v>474</v>
      </c>
      <c r="G9" s="201"/>
      <c r="H9" s="74"/>
    </row>
    <row r="10" ht="13.55" customHeight="1">
      <c r="A10" s="209">
        <v>100</v>
      </c>
      <c r="B10" s="210">
        <v>69</v>
      </c>
      <c r="C10" s="210">
        <f>B10*12/A10</f>
        <v>8.279999999999999</v>
      </c>
      <c r="D10" s="210">
        <f t="shared" si="1"/>
        <v>3.44857142857143</v>
      </c>
      <c r="E10" s="211">
        <v>2.5</v>
      </c>
      <c r="F10" s="208">
        <f>A10*(C10-E10)</f>
        <v>578</v>
      </c>
      <c r="G10" s="201"/>
      <c r="H10" s="74"/>
    </row>
    <row r="11" ht="13.55" customHeight="1">
      <c r="A11" s="209">
        <v>200</v>
      </c>
      <c r="B11" s="210">
        <v>85</v>
      </c>
      <c r="C11" s="210">
        <f>B11*12/A11</f>
        <v>5.1</v>
      </c>
      <c r="D11" s="210">
        <f t="shared" si="1"/>
        <v>3.44857142857143</v>
      </c>
      <c r="E11" s="211">
        <v>2.5</v>
      </c>
      <c r="F11" s="208">
        <f>A11*(C11-E11)</f>
        <v>520</v>
      </c>
      <c r="G11" s="201"/>
      <c r="H11" s="74"/>
    </row>
    <row r="12" ht="13.55" customHeight="1">
      <c r="A12" s="209">
        <v>225</v>
      </c>
      <c r="B12" s="210">
        <v>110</v>
      </c>
      <c r="C12" s="210">
        <f>B12*12/A12</f>
        <v>5.86666666666667</v>
      </c>
      <c r="D12" s="210">
        <f t="shared" si="1"/>
        <v>3.44857142857143</v>
      </c>
      <c r="E12" s="211">
        <v>2.5</v>
      </c>
      <c r="F12" s="208">
        <f>A12*(C12-E12)</f>
        <v>757.500000000001</v>
      </c>
      <c r="G12" s="201"/>
      <c r="H12" s="74"/>
    </row>
    <row r="13" ht="13.55" customHeight="1">
      <c r="A13" s="74"/>
      <c r="B13" s="74"/>
      <c r="C13" s="74"/>
      <c r="D13" s="74"/>
      <c r="E13" s="74"/>
      <c r="F13" s="212"/>
      <c r="G13" s="74"/>
      <c r="H13" s="74"/>
    </row>
    <row r="14" ht="13.55" customHeight="1">
      <c r="A14" s="74"/>
      <c r="B14" s="74"/>
      <c r="C14" s="74"/>
      <c r="D14" s="74"/>
      <c r="E14" s="74"/>
      <c r="F14" s="74"/>
      <c r="G14" s="74"/>
      <c r="H14" s="74"/>
    </row>
    <row r="15" ht="13.55" customHeight="1">
      <c r="A15" s="74"/>
      <c r="B15" s="74"/>
      <c r="C15" s="74"/>
      <c r="D15" s="74"/>
      <c r="E15" s="74"/>
      <c r="F15" s="74"/>
      <c r="G15" s="74"/>
      <c r="H15" s="74"/>
    </row>
    <row r="16" ht="13.55" customHeight="1">
      <c r="A16" s="74"/>
      <c r="B16" s="74"/>
      <c r="C16" s="74"/>
      <c r="D16" s="74"/>
      <c r="E16" s="74"/>
      <c r="F16" s="74"/>
      <c r="G16" s="74"/>
      <c r="H16" s="74"/>
    </row>
    <row r="17" ht="13.55" customHeight="1">
      <c r="A17" s="74"/>
      <c r="B17" s="74"/>
      <c r="C17" s="74"/>
      <c r="D17" s="74"/>
      <c r="E17" s="74"/>
      <c r="F17" s="74"/>
      <c r="G17" s="74"/>
      <c r="H17" s="74"/>
    </row>
    <row r="18" ht="13.55" customHeight="1">
      <c r="A18" s="74"/>
      <c r="B18" s="74"/>
      <c r="C18" s="74"/>
      <c r="D18" s="74"/>
      <c r="E18" s="74"/>
      <c r="F18" s="74"/>
      <c r="G18" s="74"/>
      <c r="H18" s="74"/>
    </row>
    <row r="19" ht="13.55" customHeight="1">
      <c r="A19" s="74"/>
      <c r="B19" s="74"/>
      <c r="C19" s="74"/>
      <c r="D19" s="74"/>
      <c r="E19" s="74"/>
      <c r="F19" s="74"/>
      <c r="G19" s="74"/>
      <c r="H19" s="74"/>
    </row>
    <row r="20" ht="13.55" customHeight="1">
      <c r="A20" s="74"/>
      <c r="B20" s="74"/>
      <c r="C20" s="74"/>
      <c r="D20" s="74"/>
      <c r="E20" s="74"/>
      <c r="F20" s="74"/>
      <c r="G20" s="74"/>
      <c r="H20" s="74"/>
    </row>
    <row r="21" ht="13.55" customHeight="1">
      <c r="A21" s="74"/>
      <c r="B21" s="74"/>
      <c r="C21" s="74"/>
      <c r="D21" s="74"/>
      <c r="E21" s="74"/>
      <c r="F21" s="74"/>
      <c r="G21" s="74"/>
      <c r="H21" s="74"/>
    </row>
    <row r="22" ht="13.55" customHeight="1">
      <c r="A22" s="74"/>
      <c r="B22" s="74"/>
      <c r="C22" s="74"/>
      <c r="D22" s="74"/>
      <c r="E22" s="74"/>
      <c r="F22" s="74"/>
      <c r="G22" s="74"/>
      <c r="H22" s="74"/>
    </row>
    <row r="23" ht="13.55" customHeight="1">
      <c r="A23" s="74"/>
      <c r="B23" s="74"/>
      <c r="C23" s="74"/>
      <c r="D23" s="74"/>
      <c r="E23" s="74"/>
      <c r="F23" s="74"/>
      <c r="G23" s="74"/>
      <c r="H23" s="74"/>
    </row>
    <row r="24" ht="13.55" customHeight="1">
      <c r="A24" s="74"/>
      <c r="B24" s="74"/>
      <c r="C24" s="74"/>
      <c r="D24" s="74"/>
      <c r="E24" s="74"/>
      <c r="F24" s="74"/>
      <c r="G24" s="74"/>
      <c r="H24" s="74"/>
    </row>
    <row r="25" ht="13.55" customHeight="1">
      <c r="A25" s="74"/>
      <c r="B25" s="74"/>
      <c r="C25" s="74"/>
      <c r="D25" s="74"/>
      <c r="E25" s="74"/>
      <c r="F25" s="74"/>
      <c r="G25" s="74"/>
      <c r="H25" s="74"/>
    </row>
    <row r="26" ht="13.55" customHeight="1">
      <c r="A26" s="74"/>
      <c r="B26" s="74"/>
      <c r="C26" s="74"/>
      <c r="D26" s="74"/>
      <c r="E26" s="74"/>
      <c r="F26" s="74"/>
      <c r="G26" s="74"/>
      <c r="H26" s="74"/>
    </row>
    <row r="27" ht="13.55" customHeight="1">
      <c r="A27" s="74"/>
      <c r="B27" s="74"/>
      <c r="C27" s="74"/>
      <c r="D27" s="74"/>
      <c r="E27" s="74"/>
      <c r="F27" s="74"/>
      <c r="G27" s="74"/>
      <c r="H27" s="74"/>
    </row>
    <row r="28" ht="13.55" customHeight="1">
      <c r="A28" s="74"/>
      <c r="B28" s="74"/>
      <c r="C28" s="74"/>
      <c r="D28" s="74"/>
      <c r="E28" s="74"/>
      <c r="F28" s="74"/>
      <c r="G28" s="74"/>
      <c r="H28" s="74"/>
    </row>
    <row r="29" ht="13.55" customHeight="1">
      <c r="A29" s="74"/>
      <c r="B29" s="74"/>
      <c r="C29" s="74"/>
      <c r="D29" s="74"/>
      <c r="E29" s="74"/>
      <c r="F29" s="74"/>
      <c r="G29" s="74"/>
      <c r="H29" s="74"/>
    </row>
    <row r="30" ht="13.55" customHeight="1">
      <c r="A30" s="74"/>
      <c r="B30" s="74"/>
      <c r="C30" s="74"/>
      <c r="D30" s="74"/>
      <c r="E30" s="74"/>
      <c r="F30" s="74"/>
      <c r="G30" s="74"/>
      <c r="H30" s="74"/>
    </row>
    <row r="31" ht="13.55" customHeight="1">
      <c r="A31" s="74"/>
      <c r="B31" s="74"/>
      <c r="C31" s="74"/>
      <c r="D31" s="74"/>
      <c r="E31" s="74"/>
      <c r="F31" s="74"/>
      <c r="G31" s="74"/>
      <c r="H31" s="74"/>
    </row>
    <row r="32" ht="13.55" customHeight="1">
      <c r="A32" s="74"/>
      <c r="B32" s="74"/>
      <c r="C32" s="74"/>
      <c r="D32" s="74"/>
      <c r="E32" s="74"/>
      <c r="F32" s="74"/>
      <c r="G32" s="74"/>
      <c r="H32" s="74"/>
    </row>
    <row r="33" ht="13.55" customHeight="1">
      <c r="A33" s="74"/>
      <c r="B33" s="74"/>
      <c r="C33" s="74"/>
      <c r="D33" s="74"/>
      <c r="E33" s="74"/>
      <c r="F33" s="74"/>
      <c r="G33" s="74"/>
      <c r="H33" s="74"/>
    </row>
    <row r="34" ht="13.55" customHeight="1">
      <c r="A34" s="74"/>
      <c r="B34" s="74"/>
      <c r="C34" s="74"/>
      <c r="D34" s="74"/>
      <c r="E34" s="74"/>
      <c r="F34" s="74"/>
      <c r="G34" s="74"/>
      <c r="H34" s="74"/>
    </row>
    <row r="35" ht="13.55" customHeight="1">
      <c r="A35" s="74"/>
      <c r="B35" s="74"/>
      <c r="C35" s="74"/>
      <c r="D35" s="74"/>
      <c r="E35" s="74"/>
      <c r="F35" s="74"/>
      <c r="G35" s="74"/>
      <c r="H35" s="74"/>
    </row>
    <row r="36" ht="13.55" customHeight="1">
      <c r="A36" s="74"/>
      <c r="B36" s="74"/>
      <c r="C36" s="74"/>
      <c r="D36" s="74"/>
      <c r="E36" s="74"/>
      <c r="F36" s="74"/>
      <c r="G36" s="74"/>
      <c r="H36" s="74"/>
    </row>
    <row r="37" ht="13.55" customHeight="1">
      <c r="A37" s="74"/>
      <c r="B37" s="74"/>
      <c r="C37" s="74"/>
      <c r="D37" s="74"/>
      <c r="E37" s="74"/>
      <c r="F37" s="74"/>
      <c r="G37" s="74"/>
      <c r="H37" s="74"/>
    </row>
    <row r="38" ht="13.55" customHeight="1">
      <c r="A38" s="74"/>
      <c r="B38" s="74"/>
      <c r="C38" s="74"/>
      <c r="D38" s="74"/>
      <c r="E38" s="74"/>
      <c r="F38" s="74"/>
      <c r="G38" s="74"/>
      <c r="H38" s="74"/>
    </row>
    <row r="39" ht="13.55" customHeight="1">
      <c r="A39" s="74"/>
      <c r="B39" s="74"/>
      <c r="C39" s="74"/>
      <c r="D39" s="74"/>
      <c r="E39" s="74"/>
      <c r="F39" s="74"/>
      <c r="G39" s="74"/>
      <c r="H39" s="74"/>
    </row>
    <row r="40" ht="13.55" customHeight="1">
      <c r="A40" s="74"/>
      <c r="B40" s="74"/>
      <c r="C40" s="74"/>
      <c r="D40" s="74"/>
      <c r="E40" s="74"/>
      <c r="F40" s="74"/>
      <c r="G40" s="74"/>
      <c r="H40" s="74"/>
    </row>
    <row r="41" ht="13.55" customHeight="1">
      <c r="A41" s="74"/>
      <c r="B41" s="74"/>
      <c r="C41" s="74"/>
      <c r="D41" s="74"/>
      <c r="E41" s="74"/>
      <c r="F41" s="74"/>
      <c r="G41" s="74"/>
      <c r="H41" s="74"/>
    </row>
    <row r="42" ht="13.55" customHeight="1">
      <c r="A42" s="74"/>
      <c r="B42" s="74"/>
      <c r="C42" s="74"/>
      <c r="D42" s="74"/>
      <c r="E42" s="74"/>
      <c r="F42" s="74"/>
      <c r="G42" s="74"/>
      <c r="H42" s="74"/>
    </row>
    <row r="43" ht="13.55" customHeight="1">
      <c r="A43" s="74"/>
      <c r="B43" s="74"/>
      <c r="C43" s="74"/>
      <c r="D43" s="74"/>
      <c r="E43" s="74"/>
      <c r="F43" s="74"/>
      <c r="G43" s="74"/>
      <c r="H43" s="74"/>
    </row>
    <row r="44" ht="13.55" customHeight="1">
      <c r="A44" s="74"/>
      <c r="B44" s="74"/>
      <c r="C44" s="74"/>
      <c r="D44" s="74"/>
      <c r="E44" s="74"/>
      <c r="F44" s="74"/>
      <c r="G44" s="74"/>
      <c r="H44" s="74"/>
    </row>
    <row r="45" ht="13.55" customHeight="1">
      <c r="A45" s="74"/>
      <c r="B45" s="74"/>
      <c r="C45" s="74"/>
      <c r="D45" s="74"/>
      <c r="E45" s="74"/>
      <c r="F45" s="74"/>
      <c r="G45" s="74"/>
      <c r="H45" s="74"/>
    </row>
    <row r="46" ht="13.55" customHeight="1">
      <c r="A46" s="74"/>
      <c r="B46" s="74"/>
      <c r="C46" s="74"/>
      <c r="D46" s="74"/>
      <c r="E46" s="74"/>
      <c r="F46" s="74"/>
      <c r="G46" s="74"/>
      <c r="H46" s="74"/>
    </row>
    <row r="47" ht="13.55" customHeight="1">
      <c r="A47" s="74"/>
      <c r="B47" s="74"/>
      <c r="C47" s="74"/>
      <c r="D47" s="74"/>
      <c r="E47" s="74"/>
      <c r="F47" s="74"/>
      <c r="G47" s="74"/>
      <c r="H47" s="74"/>
    </row>
    <row r="48" ht="13.55" customHeight="1">
      <c r="A48" s="74"/>
      <c r="B48" s="74"/>
      <c r="C48" s="74"/>
      <c r="D48" s="74"/>
      <c r="E48" s="74"/>
      <c r="F48" s="74"/>
      <c r="G48" s="74"/>
      <c r="H48" s="74"/>
    </row>
    <row r="49" ht="13.55" customHeight="1">
      <c r="A49" s="74"/>
      <c r="B49" s="74"/>
      <c r="C49" s="74"/>
      <c r="D49" s="74"/>
      <c r="E49" s="74"/>
      <c r="F49" s="74"/>
      <c r="G49" s="74"/>
      <c r="H49" s="74"/>
    </row>
    <row r="50" ht="13.55" customHeight="1">
      <c r="A50" s="74"/>
      <c r="B50" s="74"/>
      <c r="C50" s="74"/>
      <c r="D50" s="74"/>
      <c r="E50" s="74"/>
      <c r="F50" s="74"/>
      <c r="G50" s="74"/>
      <c r="H50" s="74"/>
    </row>
    <row r="51" ht="13.55" customHeight="1">
      <c r="A51" s="74"/>
      <c r="B51" s="74"/>
      <c r="C51" s="74"/>
      <c r="D51" s="74"/>
      <c r="E51" s="74"/>
      <c r="F51" s="74"/>
      <c r="G51" s="74"/>
      <c r="H51" s="74"/>
    </row>
    <row r="52" ht="13.55" customHeight="1">
      <c r="A52" s="74"/>
      <c r="B52" s="74"/>
      <c r="C52" s="74"/>
      <c r="D52" s="74"/>
      <c r="E52" s="74"/>
      <c r="F52" s="74"/>
      <c r="G52" s="74"/>
      <c r="H52" s="74"/>
    </row>
    <row r="53" ht="13.55" customHeight="1">
      <c r="A53" s="74"/>
      <c r="B53" s="74"/>
      <c r="C53" s="74"/>
      <c r="D53" s="74"/>
      <c r="E53" s="74"/>
      <c r="F53" s="74"/>
      <c r="G53" s="74"/>
      <c r="H53" s="74"/>
    </row>
    <row r="54" ht="13.55" customHeight="1">
      <c r="A54" s="74"/>
      <c r="B54" s="74"/>
      <c r="C54" s="74"/>
      <c r="D54" s="74"/>
      <c r="E54" s="74"/>
      <c r="F54" s="74"/>
      <c r="G54" s="74"/>
      <c r="H54" s="74"/>
    </row>
    <row r="55" ht="13.55" customHeight="1">
      <c r="A55" t="s" s="213">
        <v>358</v>
      </c>
      <c r="B55" s="74"/>
      <c r="C55" s="74"/>
      <c r="D55" s="74"/>
      <c r="E55" s="74"/>
      <c r="F55" s="74"/>
      <c r="G55" s="74"/>
      <c r="H55" s="74"/>
    </row>
  </sheetData>
  <mergeCells count="1">
    <mergeCell ref="A1:F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